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obr.ponude" sheetId="2" r:id="rId1"/>
    <sheet name="teh.spec" sheetId="1" r:id="rId2"/>
  </sheets>
  <calcPr calcId="124519"/>
</workbook>
</file>

<file path=xl/calcChain.xml><?xml version="1.0" encoding="utf-8"?>
<calcChain xmlns="http://schemas.openxmlformats.org/spreadsheetml/2006/main">
  <c r="N11" i="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I40"/>
  <c r="A2"/>
  <c r="N4"/>
  <c r="O4"/>
  <c r="O29" s="1"/>
  <c r="C20" i="2" s="1"/>
  <c r="N5" i="1"/>
  <c r="O5"/>
  <c r="N6"/>
  <c r="O6"/>
  <c r="N7"/>
  <c r="O7"/>
  <c r="N8"/>
  <c r="O8"/>
  <c r="N9"/>
  <c r="O9"/>
  <c r="N10"/>
  <c r="O10"/>
  <c r="K10"/>
  <c r="K9"/>
  <c r="K8"/>
  <c r="K7"/>
  <c r="K6"/>
  <c r="K5"/>
  <c r="K4"/>
  <c r="N29" l="1"/>
  <c r="C19" i="2" s="1"/>
</calcChain>
</file>

<file path=xl/sharedStrings.xml><?xml version="1.0" encoding="utf-8"?>
<sst xmlns="http://schemas.openxmlformats.org/spreadsheetml/2006/main" count="152" uniqueCount="95">
  <si>
    <t>partija
 br.</t>
  </si>
  <si>
    <t>šifra</t>
  </si>
  <si>
    <t>naziv</t>
  </si>
  <si>
    <t>delovi-
šifra</t>
  </si>
  <si>
    <t>proizvođač</t>
  </si>
  <si>
    <t>jed.mere</t>
  </si>
  <si>
    <t>količina</t>
  </si>
  <si>
    <t>max.cena</t>
  </si>
  <si>
    <t>ukupno</t>
  </si>
  <si>
    <t>komad</t>
  </si>
  <si>
    <t>Test trake za aparat</t>
  </si>
  <si>
    <t>Test trake za samokontrolu 
nivoa šećera u krvi  za aparat 
CONTOUR PLUS BAYER</t>
  </si>
  <si>
    <t>Bayer</t>
  </si>
  <si>
    <t>Roche
diagnostics</t>
  </si>
  <si>
    <t>Test trake za samokontrolu 
nivoa šećera u krvi  za aparat 
ACCU-CHEK PERFORMA</t>
  </si>
  <si>
    <t>Test trake za samokontrolu 
nivoa šećera u krvi  za aparat 
FREESTYLE PRECISION</t>
  </si>
  <si>
    <t>Abbott</t>
  </si>
  <si>
    <t>Naziv med.teh.pomagala</t>
  </si>
  <si>
    <t>jedinična cena bez pdv-a</t>
  </si>
  <si>
    <t>jedinična cena sa pdv-om</t>
  </si>
  <si>
    <t>Ukupna vr.bez pdv-a</t>
  </si>
  <si>
    <t>Ukupna vr.sa pdv-om</t>
  </si>
  <si>
    <t>Obrazac strukture cena ponuđači popunjavaju prema sl.uputstvu:</t>
  </si>
  <si>
    <t xml:space="preserve">U koloni 10 ponuđač upisuje jed.cenu  bez pdv-a za dobro za koje podnosi ponudu; </t>
  </si>
  <si>
    <t>U koloni 13 automatski će se preračunati ukupan iznos sa pdv-om;</t>
  </si>
  <si>
    <t>U koloni 14 ponudjac upisuje rok isporuke za partiju za koju podnosi ponudu;</t>
  </si>
  <si>
    <t xml:space="preserve">Napomena:
Ponuđena dobra moraju biti u originalnom pakovanju, a pakovanje mora da bude u skladu sa zakonskim propisima. 
Ponuđač je dužan da popuni tabelu za partije za koje  dostavlja ponudu. Tabelu potpisuje i pečetom overava na  kraju na mestu predviđenom za pečat i potpis.
</t>
  </si>
  <si>
    <t>Potpis ovlašćenog lica ponuđača</t>
  </si>
  <si>
    <t>Datum:</t>
  </si>
  <si>
    <t>M.P.</t>
  </si>
  <si>
    <t>Naziv Ponudjaca:</t>
  </si>
  <si>
    <t>Ponudjeno dobro i proizvodjac za odgovarajuce dobro</t>
  </si>
  <si>
    <t>Dom zdravlja "dr Milorad - Mika Pavlović"</t>
  </si>
  <si>
    <t>Srpskocrkvena 5</t>
  </si>
  <si>
    <t>22320 Inđija</t>
  </si>
  <si>
    <t>Naziv ponuđača:</t>
  </si>
  <si>
    <t>PIB:</t>
  </si>
  <si>
    <t>MB:</t>
  </si>
  <si>
    <t>Ukupan iznos ponude bez PDV-a za sve partije za koje podnosi ponudu</t>
  </si>
  <si>
    <t>Ukupan iznos ponude sa PDV-om za sve partije za koje podnosi ponudu</t>
  </si>
  <si>
    <t>Rok važenja ponude</t>
  </si>
  <si>
    <t>Napomena: Obavezno uneti podatak Naziv ponuđača, MB i  PIB u okviru ovog sheet-a, a polje ukupan iznos bez PDV-a i Ukupan iznos sa PDV-om se automatski popunjava  na osnovu vaših unetih podataka u sheet-u Tehnička specifikacija, dok rok važenja ponuda ponudjac sam upisuje.</t>
  </si>
  <si>
    <t>Датум:</t>
  </si>
  <si>
    <t>М.П.</t>
  </si>
  <si>
    <t>Понуђач</t>
  </si>
  <si>
    <t>U koloni 7 ponuđači upisuju naziv ponudjenog dobra i proizvodjac ako se nude druga odgovarajuca dobara</t>
  </si>
  <si>
    <t xml:space="preserve">U koloni 11 upisuje jed.cenu  sa pdv-om za dobro za koje podnosi ponudu; </t>
  </si>
  <si>
    <t>U koloni 12  automatski će se preračunati ukupan iznos bez pdv-om;</t>
  </si>
  <si>
    <t>rok isporuke</t>
  </si>
  <si>
    <t xml:space="preserve">15010    15020   15030   15040 </t>
  </si>
  <si>
    <t xml:space="preserve">Datum: </t>
  </si>
  <si>
    <t>137
100
139</t>
  </si>
  <si>
    <t xml:space="preserve">Disk podloga sa 
kesama </t>
  </si>
  <si>
    <t>13710
10010
13910</t>
  </si>
  <si>
    <t>Disk podloga sa 
kesama za kolostomu</t>
  </si>
  <si>
    <t>Disk podloga sa 
kesama za urostomu</t>
  </si>
  <si>
    <t>Disk podloga sa 
kesama za ileostomu</t>
  </si>
  <si>
    <t>Krema za negu stome</t>
  </si>
  <si>
    <t>Pasta za ispune ožiljnih neravnina</t>
  </si>
  <si>
    <t>Urinarni kondom sa urin kesama sa ispustom</t>
  </si>
  <si>
    <t>Umetak za automatsku lancetu</t>
  </si>
  <si>
    <t>Igle za pen špric</t>
  </si>
  <si>
    <t>14710
14720
14750</t>
  </si>
  <si>
    <t>Urin test traka za okularno
očitavanje šećera i acetona u urinu</t>
  </si>
  <si>
    <t>Pelene od 11 do 25 kg</t>
  </si>
  <si>
    <t>Pelene od 15 do 30 kg</t>
  </si>
  <si>
    <t>Pelene od 30 do 40 kg</t>
  </si>
  <si>
    <t>Pelene od 40 do 70 kg</t>
  </si>
  <si>
    <t>Pelene preko 70 kg</t>
  </si>
  <si>
    <t>DISK 57mm 2S  NEFLEX, DISK 38mm,45mm, 
 57mm, 70mm 2S FLEX, Convatec, 5 kom.u pakov.
Ili odgovarajuće</t>
  </si>
  <si>
    <t>DISK 40mm, 50mm, 60mm, LW FLEX, Alterna, 5 kom.u pakov.
ili odgovarajuće</t>
  </si>
  <si>
    <t>Kesa za kolostomu, sa ili bez filtera, 38mm, 45mm,
57mm,70mm,2S,Convatec, 30 kom.u pakovanju 
ili odgovarajuće</t>
  </si>
  <si>
    <t>Kesa za kolostomu, 40mm, 50mm,60mm, Alterna, 
 30 kom.u pakovanju, sa mehanizmom za zaključavanje
ili odgovarajuće</t>
  </si>
  <si>
    <t>Kese za urostomu 38mm,45mm,57mm,70mm, 2S,
Convatec, 10 kom.u pakovanju,
ili odgovarajuće</t>
  </si>
  <si>
    <t>Kese za urostomu 40mm,50mm,60mm, Alterna, 30 kom.u pakov.,sa mehanizmom za zaključavanje,
ili odgovarajuće</t>
  </si>
  <si>
    <t>Kese za ileostomu 38mm,45mm,57mm,70mm, 2S,
Convatec,10 kom.u pakov.
Ili odgovarajuće</t>
  </si>
  <si>
    <t>Kese za ileostomu 40mm,50mm,60mm, Alterna,
30 kom.u pakov.,sa mehanizmom za zaključavanje
Ili odgovarajuće</t>
  </si>
  <si>
    <t>Security+urinal/uritraka 35mm,Coloplast,
30 kom.u pakovanju ili odgovarajuće</t>
  </si>
  <si>
    <t>Urin kese sa ispustom za nogu, 1500ml, Coloplast,
10 kom.u pakov.
 Ili odgovarajuće</t>
  </si>
  <si>
    <t>Lancete za samokontrolu
nivoa šećera u krvi za aparat
ACCU-CHEK SOFTCLIX</t>
  </si>
  <si>
    <t>Lancete za samokontrolu 
nivoa šećera u krvi  za aparat 
CONTOUR PLUS BAYER</t>
  </si>
  <si>
    <t>TRAKA GLU/KETO URISCAN 50/1, 50 kom.u pakov.
Ili odgovarajuće</t>
  </si>
  <si>
    <t>Convatec,SAD ili odgovarajući</t>
  </si>
  <si>
    <t>Coloplast A/S
Danska ili odgovarajući</t>
  </si>
  <si>
    <t xml:space="preserve"> </t>
  </si>
  <si>
    <t>YEONG DONG ili odgovarajući</t>
  </si>
  <si>
    <t>Abena ili odgovarajući</t>
  </si>
  <si>
    <t>Broj: 01.4-2-6/2019</t>
  </si>
  <si>
    <t>PRILOG 1 : Ponuda za javnu nabavku OP br: OP 2/2019</t>
  </si>
  <si>
    <t xml:space="preserve">Test trake za samokontrolu 
nivoa šećera u krvi  za aparat 
ACCU-CHEK ACTIVE / ACCU-CHEK INSTANT
</t>
  </si>
  <si>
    <t>PELENE BAMBO  5
12-25kg, 27 kom u pakov.
Moć upijanja najmanje 500g prema MDS 1/93 sertifikatu.Brzina upijanja min.4ml/s prema MDS 1/93 sertifikatu.Ispuštanje tečnosti max 2g prema MDS 1/93 sertifikatu.Posedovanje TBS (textile back sheet ) celom duzinom pelene.Anatomski oblik.Indikator vlažnosti ili odgovarajuće</t>
  </si>
  <si>
    <t>PELENE BAMBO 6  16-30kg, 22kom u pakov.
Moć upijanja najmanje 500g prema MDS 1/93 sertifikatu.Brzina upijanja min.4ml/s prema MDS 1/93 sertifikatu.Ispuštanje tečnosti max 2g prema MDS 1/93 sertifikatu.Posedovanje TBS (textile back sheet ) celom duzinom pelene.Anatomski oblik.Indikator vlažnosti ili odgovarajuće</t>
  </si>
  <si>
    <t>PELENE ABRI FORM S 
10 kom.u pak.
Moć upijanja najmanje 700g prema MDS 1/93 sertifikatu.Brzina upijanja min.4ml/s prema MDS 1/93 sertifikatu.Ispuštanje tečnosti max 2g prema MDS 1/93 sertifikatuPosedovanje TBS (textile back sheet ) celom duzinom pelene..Anatomski oblik.Indikator vlažnosti ili odgovarajuće</t>
  </si>
  <si>
    <t>PELENE DELTA FORM M,
20 kom.u pakov., 
Moć upijanja najmanje 900g prema MDS 1/93 sertifikatu.Brzina upijanja min.4ml/s prema MDS 1/93 sertifikatu.Ispuštanje tečnosti max 2g prema MDS 1/93 sertifikatu.Posedovanje TBS (textile back sheet ) celom duzinom pelene.Anatomski oblik.Indikator vlažnosti ili odgovarajuće</t>
  </si>
  <si>
    <t>PELENE DELTA FORM L,
20 kom.u pakov.,
Moć upijanja najmanje 1100g prema MDS 1/93 sertifikatu.Brzina upijanja min.4ml/s prema MDS 1/93 sertifikatu.Ispuštanje tečnosti max 2g prema MDS 1/93 sertifikatu.Posedovanje TBS (textile back sheet ) celom duzinom pelene.Anatomski oblik.Indikator vlažnosti ili odgovarajuće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</si>
</sst>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u/>
      <sz val="10"/>
      <color theme="10"/>
      <name val="MS Sans Serif"/>
      <family val="2"/>
      <charset val="238"/>
    </font>
    <font>
      <u/>
      <sz val="12"/>
      <color theme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" fontId="5" fillId="0" borderId="0" xfId="0" applyNumberFormat="1" applyFont="1"/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1" fillId="0" borderId="0" xfId="1" applyFont="1"/>
    <xf numFmtId="0" fontId="13" fillId="0" borderId="0" xfId="3" applyFont="1" applyAlignment="1" applyProtection="1"/>
    <xf numFmtId="0" fontId="6" fillId="2" borderId="0" xfId="1" applyFont="1" applyFill="1"/>
    <xf numFmtId="0" fontId="8" fillId="3" borderId="0" xfId="1" applyFont="1" applyFill="1" applyProtection="1">
      <protection locked="0"/>
    </xf>
    <xf numFmtId="0" fontId="15" fillId="2" borderId="0" xfId="1" applyFont="1" applyFill="1"/>
    <xf numFmtId="0" fontId="15" fillId="2" borderId="0" xfId="1" applyFont="1" applyFill="1" applyProtection="1"/>
    <xf numFmtId="1" fontId="8" fillId="3" borderId="0" xfId="1" applyNumberFormat="1" applyFont="1" applyFill="1" applyProtection="1">
      <protection locked="0"/>
    </xf>
    <xf numFmtId="49" fontId="8" fillId="3" borderId="0" xfId="1" applyNumberFormat="1" applyFont="1" applyFill="1" applyProtection="1">
      <protection locked="0"/>
    </xf>
    <xf numFmtId="0" fontId="6" fillId="2" borderId="0" xfId="1" applyFont="1" applyFill="1" applyAlignment="1">
      <alignment vertical="center"/>
    </xf>
    <xf numFmtId="49" fontId="8" fillId="3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>
      <alignment horizontal="left" wrapText="1"/>
    </xf>
    <xf numFmtId="0" fontId="0" fillId="0" borderId="0" xfId="0" applyFill="1"/>
    <xf numFmtId="0" fontId="11" fillId="0" borderId="0" xfId="1" applyFont="1" applyProtection="1">
      <protection locked="0"/>
    </xf>
    <xf numFmtId="14" fontId="16" fillId="0" borderId="4" xfId="1" applyNumberFormat="1" applyFont="1" applyBorder="1" applyProtection="1">
      <protection locked="0"/>
    </xf>
    <xf numFmtId="2" fontId="11" fillId="0" borderId="0" xfId="1" applyNumberFormat="1" applyFont="1" applyAlignment="1" applyProtection="1">
      <alignment horizontal="right"/>
      <protection locked="0"/>
    </xf>
    <xf numFmtId="0" fontId="16" fillId="0" borderId="0" xfId="1" applyFont="1" applyProtection="1">
      <protection locked="0"/>
    </xf>
    <xf numFmtId="9" fontId="11" fillId="0" borderId="4" xfId="2" applyFont="1" applyBorder="1" applyAlignment="1" applyProtection="1">
      <alignment vertical="center"/>
      <protection locked="0"/>
    </xf>
    <xf numFmtId="4" fontId="8" fillId="3" borderId="7" xfId="1" applyNumberFormat="1" applyFont="1" applyFill="1" applyBorder="1" applyAlignment="1" applyProtection="1">
      <alignment vertical="center"/>
    </xf>
    <xf numFmtId="4" fontId="8" fillId="3" borderId="10" xfId="1" applyNumberFormat="1" applyFont="1" applyFill="1" applyBorder="1" applyAlignment="1" applyProtection="1">
      <alignment vertical="center"/>
    </xf>
    <xf numFmtId="0" fontId="1" fillId="2" borderId="0" xfId="0" applyFont="1" applyFill="1"/>
    <xf numFmtId="0" fontId="2" fillId="2" borderId="0" xfId="0" applyFont="1" applyFill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 wrapText="1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4" fontId="11" fillId="0" borderId="0" xfId="1" applyNumberFormat="1" applyFont="1"/>
    <xf numFmtId="4" fontId="1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left" vertical="center"/>
    </xf>
    <xf numFmtId="0" fontId="4" fillId="0" borderId="0" xfId="0" applyFont="1" applyProtection="1"/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9" fontId="7" fillId="0" borderId="0" xfId="2" applyFont="1" applyAlignment="1" applyProtection="1">
      <alignment horizontal="center" vertical="center"/>
      <protection locked="0"/>
    </xf>
    <xf numFmtId="9" fontId="8" fillId="0" borderId="0" xfId="2" applyFont="1" applyAlignment="1" applyProtection="1">
      <alignment horizontal="center" vertic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1" applyFont="1" applyProtection="1">
      <protection locked="0"/>
    </xf>
    <xf numFmtId="2" fontId="9" fillId="0" borderId="0" xfId="1" applyNumberFormat="1" applyFont="1" applyAlignment="1" applyProtection="1">
      <alignment horizontal="center" vertical="center"/>
      <protection locked="0"/>
    </xf>
    <xf numFmtId="2" fontId="9" fillId="0" borderId="0" xfId="1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11" fillId="0" borderId="0" xfId="2" applyFont="1" applyAlignment="1" applyProtection="1">
      <alignment vertical="center"/>
      <protection locked="0"/>
    </xf>
    <xf numFmtId="3" fontId="18" fillId="0" borderId="0" xfId="0" applyNumberFormat="1" applyFont="1" applyProtection="1">
      <protection locked="0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" fontId="17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14" fontId="9" fillId="0" borderId="4" xfId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2" xfId="1" applyBorder="1" applyAlignment="1">
      <alignment wrapText="1"/>
    </xf>
    <xf numFmtId="0" fontId="2" fillId="0" borderId="2" xfId="1" applyBorder="1"/>
    <xf numFmtId="3" fontId="2" fillId="0" borderId="2" xfId="0" applyNumberFormat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wrapText="1"/>
    </xf>
    <xf numFmtId="0" fontId="14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4" xfId="0" applyBorder="1" applyProtection="1">
      <protection locked="0"/>
    </xf>
  </cellXfs>
  <cellStyles count="4">
    <cellStyle name="Hyperlink" xfId="3" builtinId="8"/>
    <cellStyle name="Normal" xfId="0" builtinId="0"/>
    <cellStyle name="Normal 2" xfId="1"/>
    <cellStyle name="Percent 2" xfId="2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P29" totalsRowCount="1" headerRowDxfId="34" headerRowBorderDxfId="33" tableBorderDxfId="32">
  <autoFilter ref="A3:P28">
    <filterColumn colId="6"/>
    <filterColumn colId="11"/>
    <filterColumn colId="12"/>
    <filterColumn colId="13"/>
    <filterColumn colId="14"/>
    <filterColumn colId="15"/>
  </autoFilter>
  <tableColumns count="16">
    <tableColumn id="1" name="partija&#10; br." dataDxfId="31" totalsRowDxfId="30"/>
    <tableColumn id="2" name="šifra" dataDxfId="29" totalsRowDxfId="28"/>
    <tableColumn id="3" name="naziv" dataDxfId="27" totalsRowDxfId="26"/>
    <tableColumn id="4" name="delovi-&#10;šifra" dataDxfId="25" totalsRowDxfId="24"/>
    <tableColumn id="5" name="Naziv med.teh.pomagala" dataDxfId="23" totalsRowDxfId="22"/>
    <tableColumn id="6" name="proizvođač" dataDxfId="21" totalsRowDxfId="20"/>
    <tableColumn id="16" name="Ponudjeno dobro i proizvodjac za odgovarajuce dobro" dataDxfId="3" totalsRowDxfId="19"/>
    <tableColumn id="7" name="jed.mere" dataDxfId="18" totalsRowDxfId="17"/>
    <tableColumn id="8" name="količina" dataDxfId="16" totalsRowDxfId="15"/>
    <tableColumn id="9" name="max.cena" dataDxfId="14" totalsRowDxfId="13"/>
    <tableColumn id="10" name="ukupno" dataDxfId="12" totalsRowDxfId="11">
      <calculatedColumnFormula>I4*J4</calculatedColumnFormula>
    </tableColumn>
    <tableColumn id="11" name="jedinična cena bez pdv-a" dataDxfId="2" totalsRowDxfId="10"/>
    <tableColumn id="12" name="jedinična cena sa pdv-om" dataDxfId="1" totalsRowDxfId="9"/>
    <tableColumn id="13" name="Ukupna vr.bez pdv-a" totalsRowFunction="sum" dataDxfId="8" totalsRowDxfId="7"/>
    <tableColumn id="14" name="Ukupna vr.sa pdv-om" totalsRowFunction="sum" dataDxfId="6" totalsRowDxfId="5"/>
    <tableColumn id="15" name="rok isporuke" dataDxfId="0" totalsRowDxfId="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0" workbookViewId="0">
      <selection activeCell="G31" sqref="G31"/>
    </sheetView>
  </sheetViews>
  <sheetFormatPr defaultRowHeight="14.4"/>
  <cols>
    <col min="2" max="2" width="11" bestFit="1" customWidth="1"/>
    <col min="3" max="3" width="24.6640625" customWidth="1"/>
  </cols>
  <sheetData>
    <row r="1" spans="1:7" ht="15.6">
      <c r="A1" s="23" t="s">
        <v>32</v>
      </c>
      <c r="B1" s="23"/>
    </row>
    <row r="2" spans="1:7" ht="15.6">
      <c r="A2" s="23" t="s">
        <v>33</v>
      </c>
      <c r="B2" s="23"/>
    </row>
    <row r="3" spans="1:7" ht="15.6">
      <c r="A3" s="23" t="s">
        <v>34</v>
      </c>
      <c r="B3" s="23"/>
    </row>
    <row r="4" spans="1:7" ht="15.6">
      <c r="A4" s="23" t="s">
        <v>87</v>
      </c>
      <c r="B4" s="23"/>
    </row>
    <row r="5" spans="1:7" ht="15.6">
      <c r="A5" s="23" t="s">
        <v>50</v>
      </c>
      <c r="B5" s="51">
        <v>43543</v>
      </c>
    </row>
    <row r="6" spans="1:7" ht="15.6">
      <c r="A6" s="23"/>
      <c r="B6" s="24"/>
    </row>
    <row r="8" spans="1:7" ht="17.399999999999999">
      <c r="A8" s="116" t="s">
        <v>88</v>
      </c>
      <c r="B8" s="116"/>
      <c r="C8" s="116"/>
      <c r="D8" s="116"/>
      <c r="E8" s="116"/>
      <c r="F8" s="116"/>
      <c r="G8" s="116"/>
    </row>
    <row r="10" spans="1:7">
      <c r="A10" s="25"/>
      <c r="B10" s="25"/>
      <c r="C10" s="25"/>
      <c r="D10" s="25"/>
      <c r="E10" s="25"/>
      <c r="F10" s="25"/>
      <c r="G10" s="25"/>
    </row>
    <row r="11" spans="1:7" ht="15.6">
      <c r="A11" s="117" t="s">
        <v>35</v>
      </c>
      <c r="B11" s="117"/>
      <c r="C11" s="26"/>
      <c r="D11" s="25"/>
      <c r="E11" s="25"/>
      <c r="F11" s="25"/>
      <c r="G11" s="25"/>
    </row>
    <row r="12" spans="1:7">
      <c r="A12" s="27"/>
      <c r="B12" s="27"/>
      <c r="C12" s="28"/>
      <c r="D12" s="25"/>
      <c r="E12" s="25"/>
      <c r="F12" s="25"/>
      <c r="G12" s="25"/>
    </row>
    <row r="13" spans="1:7" ht="15.6">
      <c r="A13" s="117" t="s">
        <v>36</v>
      </c>
      <c r="B13" s="117"/>
      <c r="C13" s="29"/>
      <c r="D13" s="25"/>
      <c r="E13" s="25"/>
      <c r="F13" s="25"/>
      <c r="G13" s="25"/>
    </row>
    <row r="14" spans="1:7">
      <c r="A14" s="25"/>
      <c r="B14" s="25"/>
      <c r="C14" s="25"/>
      <c r="D14" s="25"/>
      <c r="E14" s="25"/>
      <c r="F14" s="25"/>
      <c r="G14" s="25"/>
    </row>
    <row r="15" spans="1:7" ht="15.6">
      <c r="A15" s="117" t="s">
        <v>37</v>
      </c>
      <c r="B15" s="117"/>
      <c r="C15" s="30"/>
      <c r="D15" s="25"/>
      <c r="E15" s="25"/>
      <c r="F15" s="25"/>
      <c r="G15" s="25"/>
    </row>
    <row r="16" spans="1:7">
      <c r="A16" s="25"/>
      <c r="B16" s="25"/>
      <c r="C16" s="25"/>
      <c r="D16" s="25"/>
      <c r="E16" s="25"/>
      <c r="F16" s="25"/>
      <c r="G16" s="25"/>
    </row>
    <row r="17" spans="1:8">
      <c r="A17" s="25"/>
      <c r="B17" s="25"/>
      <c r="C17" s="25"/>
      <c r="D17" s="25"/>
      <c r="E17" s="25"/>
      <c r="F17" s="25"/>
      <c r="G17" s="25"/>
    </row>
    <row r="18" spans="1:8" ht="15" thickBot="1">
      <c r="A18" s="25"/>
      <c r="B18" s="25"/>
      <c r="C18" s="25"/>
      <c r="D18" s="25"/>
      <c r="E18" s="25"/>
      <c r="F18" s="25"/>
      <c r="G18" s="25"/>
    </row>
    <row r="19" spans="1:8" ht="15.6">
      <c r="A19" s="118" t="s">
        <v>38</v>
      </c>
      <c r="B19" s="119"/>
      <c r="C19" s="40">
        <f>Table1[[#Totals],[Ukupna vr.bez pdv-a]]</f>
        <v>0</v>
      </c>
      <c r="D19" s="31"/>
      <c r="E19" s="25"/>
      <c r="F19" s="31"/>
      <c r="G19" s="31"/>
    </row>
    <row r="20" spans="1:8" ht="16.2" thickBot="1">
      <c r="A20" s="113" t="s">
        <v>39</v>
      </c>
      <c r="B20" s="114"/>
      <c r="C20" s="41">
        <f>Table1[[#Totals],[Ukupna vr.sa pdv-om]]</f>
        <v>0</v>
      </c>
      <c r="D20" s="31"/>
      <c r="E20" s="25"/>
      <c r="F20" s="31"/>
      <c r="G20" s="31"/>
    </row>
    <row r="21" spans="1:8" ht="37.5" customHeight="1" thickBot="1">
      <c r="A21" s="113" t="s">
        <v>40</v>
      </c>
      <c r="B21" s="114"/>
      <c r="C21" s="32"/>
      <c r="D21" s="25"/>
      <c r="E21" s="25"/>
      <c r="F21" s="25"/>
      <c r="G21" s="25"/>
    </row>
    <row r="22" spans="1:8">
      <c r="A22" s="25"/>
      <c r="B22" s="25"/>
      <c r="C22" s="25"/>
      <c r="D22" s="25"/>
      <c r="E22" s="25"/>
      <c r="F22" s="25"/>
      <c r="G22" s="25"/>
    </row>
    <row r="23" spans="1:8">
      <c r="A23" s="115" t="s">
        <v>41</v>
      </c>
      <c r="B23" s="115"/>
      <c r="C23" s="115"/>
      <c r="D23" s="115"/>
      <c r="E23" s="115"/>
      <c r="F23" s="115"/>
      <c r="G23" s="115"/>
    </row>
    <row r="24" spans="1:8">
      <c r="A24" s="115"/>
      <c r="B24" s="115"/>
      <c r="C24" s="115"/>
      <c r="D24" s="115"/>
      <c r="E24" s="115"/>
      <c r="F24" s="115"/>
      <c r="G24" s="115"/>
    </row>
    <row r="25" spans="1:8" ht="36" customHeight="1">
      <c r="A25" s="115"/>
      <c r="B25" s="115"/>
      <c r="C25" s="115"/>
      <c r="D25" s="115"/>
      <c r="E25" s="115"/>
      <c r="F25" s="115"/>
      <c r="G25" s="115"/>
    </row>
    <row r="26" spans="1:8" ht="15.6">
      <c r="A26" s="33"/>
      <c r="B26" s="33"/>
      <c r="C26" s="33"/>
      <c r="D26" s="33"/>
      <c r="E26" s="33"/>
      <c r="F26" s="33"/>
      <c r="G26" s="33"/>
      <c r="H26" s="34"/>
    </row>
    <row r="27" spans="1:8" ht="15.6">
      <c r="B27" t="s">
        <v>40</v>
      </c>
      <c r="C27" s="123"/>
      <c r="D27" s="33"/>
      <c r="E27" s="33"/>
      <c r="F27" s="33"/>
      <c r="G27" s="33"/>
      <c r="H27" s="34"/>
    </row>
    <row r="28" spans="1:8" ht="15.6">
      <c r="A28" s="33"/>
      <c r="B28" s="33"/>
      <c r="C28" s="33"/>
      <c r="D28" s="33"/>
      <c r="E28" s="33"/>
      <c r="F28" s="33"/>
      <c r="G28" s="33"/>
      <c r="H28" s="34"/>
    </row>
    <row r="29" spans="1:8">
      <c r="A29" s="80"/>
      <c r="B29" s="80"/>
      <c r="C29" s="80"/>
      <c r="D29" s="80"/>
      <c r="E29" s="80"/>
      <c r="F29" s="80"/>
      <c r="G29" s="80"/>
    </row>
    <row r="30" spans="1:8" ht="15.6">
      <c r="A30" s="35" t="s">
        <v>42</v>
      </c>
      <c r="B30" s="36"/>
      <c r="C30" s="37" t="s">
        <v>43</v>
      </c>
      <c r="D30" s="80"/>
      <c r="E30" s="37"/>
      <c r="F30" s="80"/>
      <c r="G30" s="81" t="s">
        <v>44</v>
      </c>
    </row>
    <row r="31" spans="1:8" ht="15.6">
      <c r="A31" s="35"/>
      <c r="B31" s="38"/>
      <c r="C31" s="37"/>
      <c r="D31" s="37"/>
      <c r="E31" s="37"/>
      <c r="F31" s="37"/>
      <c r="G31" s="39"/>
    </row>
    <row r="32" spans="1:8">
      <c r="A32" s="80"/>
      <c r="B32" s="80"/>
      <c r="C32" s="80"/>
      <c r="D32" s="80"/>
      <c r="E32" s="80"/>
      <c r="F32" s="80"/>
      <c r="G32" s="80"/>
    </row>
  </sheetData>
  <sheetProtection password="8999" sheet="1" objects="1" scenarios="1"/>
  <mergeCells count="8">
    <mergeCell ref="A21:B21"/>
    <mergeCell ref="A23:G25"/>
    <mergeCell ref="A8:G8"/>
    <mergeCell ref="A11:B11"/>
    <mergeCell ref="A13:B13"/>
    <mergeCell ref="A15:B15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80" zoomScaleNormal="80" workbookViewId="0">
      <selection activeCell="P4" sqref="P4:P28"/>
    </sheetView>
  </sheetViews>
  <sheetFormatPr defaultColWidth="9.109375" defaultRowHeight="35.1" customHeight="1"/>
  <cols>
    <col min="1" max="1" width="5.109375" style="4" customWidth="1"/>
    <col min="2" max="2" width="5" style="4" customWidth="1"/>
    <col min="3" max="3" width="13.44140625" style="4" customWidth="1"/>
    <col min="4" max="4" width="7.21875" style="4" customWidth="1"/>
    <col min="5" max="5" width="44.109375" style="4" customWidth="1"/>
    <col min="6" max="6" width="12.77734375" style="4" customWidth="1"/>
    <col min="7" max="7" width="20.77734375" style="4" customWidth="1"/>
    <col min="8" max="8" width="8.109375" style="4" customWidth="1"/>
    <col min="9" max="9" width="9.6640625" style="18" customWidth="1"/>
    <col min="10" max="10" width="12" style="10" hidden="1" customWidth="1"/>
    <col min="11" max="11" width="16.33203125" style="10" hidden="1" customWidth="1"/>
    <col min="12" max="12" width="19.109375" style="9" customWidth="1"/>
    <col min="13" max="13" width="14.5546875" style="9" customWidth="1"/>
    <col min="14" max="14" width="14.5546875" style="10" customWidth="1"/>
    <col min="15" max="15" width="13.6640625" style="10" customWidth="1"/>
    <col min="16" max="16" width="14.77734375" style="7" customWidth="1"/>
    <col min="17" max="16384" width="9.109375" style="4"/>
  </cols>
  <sheetData>
    <row r="1" spans="1:16" ht="21" customHeight="1">
      <c r="A1" s="42" t="s">
        <v>30</v>
      </c>
      <c r="B1" s="42"/>
      <c r="C1" s="43"/>
    </row>
    <row r="2" spans="1:16" ht="24" customHeight="1">
      <c r="A2" s="43">
        <f>+obr.ponude!C11</f>
        <v>0</v>
      </c>
      <c r="B2" s="43"/>
      <c r="C2" s="43"/>
    </row>
    <row r="3" spans="1:16" s="1" customFormat="1" ht="65.25" customHeight="1">
      <c r="A3" s="91" t="s">
        <v>0</v>
      </c>
      <c r="B3" s="92" t="s">
        <v>1</v>
      </c>
      <c r="C3" s="92" t="s">
        <v>2</v>
      </c>
      <c r="D3" s="91" t="s">
        <v>3</v>
      </c>
      <c r="E3" s="92" t="s">
        <v>17</v>
      </c>
      <c r="F3" s="92" t="s">
        <v>4</v>
      </c>
      <c r="G3" s="11" t="s">
        <v>31</v>
      </c>
      <c r="H3" s="20" t="s">
        <v>5</v>
      </c>
      <c r="I3" s="21" t="s">
        <v>6</v>
      </c>
      <c r="J3" s="22" t="s">
        <v>7</v>
      </c>
      <c r="K3" s="22" t="s">
        <v>8</v>
      </c>
      <c r="L3" s="13" t="s">
        <v>18</v>
      </c>
      <c r="M3" s="13" t="s">
        <v>19</v>
      </c>
      <c r="N3" s="13" t="s">
        <v>20</v>
      </c>
      <c r="O3" s="13" t="s">
        <v>21</v>
      </c>
      <c r="P3" s="11" t="s">
        <v>48</v>
      </c>
    </row>
    <row r="4" spans="1:16" ht="39.6">
      <c r="A4" s="2">
        <v>1</v>
      </c>
      <c r="B4" s="106" t="s">
        <v>51</v>
      </c>
      <c r="C4" s="106" t="s">
        <v>52</v>
      </c>
      <c r="D4" s="106" t="s">
        <v>53</v>
      </c>
      <c r="E4" s="107" t="s">
        <v>69</v>
      </c>
      <c r="F4" s="107" t="s">
        <v>82</v>
      </c>
      <c r="G4" s="44"/>
      <c r="H4" s="2" t="s">
        <v>9</v>
      </c>
      <c r="I4" s="112">
        <v>2200</v>
      </c>
      <c r="J4" s="3">
        <v>33.65</v>
      </c>
      <c r="K4" s="3" t="e">
        <f>#REF!*J4</f>
        <v>#REF!</v>
      </c>
      <c r="L4" s="52"/>
      <c r="M4" s="14"/>
      <c r="N4" s="93">
        <f>+Table1[[#This Row],[količina]]*Table1[[#This Row],[jedinična cena bez pdv-a]]</f>
        <v>0</v>
      </c>
      <c r="O4" s="93">
        <f>+Table1[[#This Row],[količina]]*Table1[[#This Row],[jedinična cena sa pdv-om]]</f>
        <v>0</v>
      </c>
      <c r="P4" s="12"/>
    </row>
    <row r="5" spans="1:16" ht="39.6">
      <c r="A5" s="2">
        <v>2</v>
      </c>
      <c r="B5" s="106" t="s">
        <v>51</v>
      </c>
      <c r="C5" s="106" t="s">
        <v>52</v>
      </c>
      <c r="D5" s="106" t="s">
        <v>53</v>
      </c>
      <c r="E5" s="108" t="s">
        <v>70</v>
      </c>
      <c r="F5" s="107" t="s">
        <v>83</v>
      </c>
      <c r="G5" s="45"/>
      <c r="H5" s="5" t="s">
        <v>9</v>
      </c>
      <c r="I5" s="112">
        <v>2700</v>
      </c>
      <c r="J5" s="6">
        <v>33.65</v>
      </c>
      <c r="K5" s="3" t="e">
        <f>#REF!*J5</f>
        <v>#REF!</v>
      </c>
      <c r="L5" s="52"/>
      <c r="M5" s="15"/>
      <c r="N5" s="93">
        <f>+Table1[[#This Row],[količina]]*Table1[[#This Row],[jedinična cena bez pdv-a]]</f>
        <v>0</v>
      </c>
      <c r="O5" s="93">
        <f>+Table1[[#This Row],[količina]]*Table1[[#This Row],[jedinična cena sa pdv-om]]</f>
        <v>0</v>
      </c>
      <c r="P5" s="12"/>
    </row>
    <row r="6" spans="1:16" ht="52.8">
      <c r="A6" s="2">
        <v>3</v>
      </c>
      <c r="B6" s="2">
        <v>137</v>
      </c>
      <c r="C6" s="106" t="s">
        <v>54</v>
      </c>
      <c r="D6" s="2">
        <v>13720</v>
      </c>
      <c r="E6" s="107" t="s">
        <v>71</v>
      </c>
      <c r="F6" s="107" t="s">
        <v>82</v>
      </c>
      <c r="G6" s="46"/>
      <c r="H6" s="5" t="s">
        <v>9</v>
      </c>
      <c r="I6" s="112">
        <v>8100</v>
      </c>
      <c r="J6" s="6">
        <v>33.65</v>
      </c>
      <c r="K6" s="8" t="e">
        <f>#REF!*J6</f>
        <v>#REF!</v>
      </c>
      <c r="L6" s="52"/>
      <c r="M6" s="14"/>
      <c r="N6" s="93">
        <f>+Table1[[#This Row],[količina]]*Table1[[#This Row],[jedinična cena bez pdv-a]]</f>
        <v>0</v>
      </c>
      <c r="O6" s="93">
        <f>+Table1[[#This Row],[količina]]*Table1[[#This Row],[jedinična cena sa pdv-om]]</f>
        <v>0</v>
      </c>
      <c r="P6" s="12"/>
    </row>
    <row r="7" spans="1:16" ht="52.8">
      <c r="A7" s="2">
        <v>4</v>
      </c>
      <c r="B7" s="2">
        <v>137</v>
      </c>
      <c r="C7" s="106" t="s">
        <v>54</v>
      </c>
      <c r="D7" s="2">
        <v>13720</v>
      </c>
      <c r="E7" s="107" t="s">
        <v>72</v>
      </c>
      <c r="F7" s="107" t="s">
        <v>83</v>
      </c>
      <c r="G7" s="46"/>
      <c r="H7" s="5" t="s">
        <v>9</v>
      </c>
      <c r="I7" s="112">
        <v>11400</v>
      </c>
      <c r="J7" s="6">
        <v>33.65</v>
      </c>
      <c r="K7" s="9" t="e">
        <f>#REF!*J7</f>
        <v>#REF!</v>
      </c>
      <c r="L7" s="52"/>
      <c r="M7" s="14"/>
      <c r="N7" s="93">
        <f>+Table1[[#This Row],[količina]]*Table1[[#This Row],[jedinična cena bez pdv-a]]</f>
        <v>0</v>
      </c>
      <c r="O7" s="93">
        <f>+Table1[[#This Row],[količina]]*Table1[[#This Row],[jedinična cena sa pdv-om]]</f>
        <v>0</v>
      </c>
      <c r="P7" s="12"/>
    </row>
    <row r="8" spans="1:16" ht="52.8">
      <c r="A8" s="2">
        <v>5</v>
      </c>
      <c r="B8" s="2">
        <v>139</v>
      </c>
      <c r="C8" s="106" t="s">
        <v>55</v>
      </c>
      <c r="D8" s="2">
        <v>13920</v>
      </c>
      <c r="E8" s="107" t="s">
        <v>73</v>
      </c>
      <c r="F8" s="107" t="s">
        <v>82</v>
      </c>
      <c r="G8" s="47"/>
      <c r="H8" s="5" t="s">
        <v>9</v>
      </c>
      <c r="I8" s="112">
        <v>900</v>
      </c>
      <c r="J8" s="6">
        <v>33.65</v>
      </c>
      <c r="K8" s="9" t="e">
        <f>#REF!*J8</f>
        <v>#REF!</v>
      </c>
      <c r="L8" s="52"/>
      <c r="M8" s="14"/>
      <c r="N8" s="93">
        <f>+Table1[[#This Row],[količina]]*Table1[[#This Row],[jedinična cena bez pdv-a]]</f>
        <v>0</v>
      </c>
      <c r="O8" s="93">
        <f>+Table1[[#This Row],[količina]]*Table1[[#This Row],[jedinična cena sa pdv-om]]</f>
        <v>0</v>
      </c>
      <c r="P8" s="12"/>
    </row>
    <row r="9" spans="1:16" ht="52.8">
      <c r="A9" s="2">
        <v>6</v>
      </c>
      <c r="B9" s="2">
        <v>139</v>
      </c>
      <c r="C9" s="106" t="s">
        <v>55</v>
      </c>
      <c r="D9" s="2">
        <v>13920</v>
      </c>
      <c r="E9" s="107" t="s">
        <v>74</v>
      </c>
      <c r="F9" s="107" t="s">
        <v>83</v>
      </c>
      <c r="G9" s="46"/>
      <c r="H9" s="2" t="s">
        <v>9</v>
      </c>
      <c r="I9" s="112">
        <v>600</v>
      </c>
      <c r="J9" s="3">
        <v>10.58</v>
      </c>
      <c r="K9" s="9" t="e">
        <f>#REF!*J9</f>
        <v>#REF!</v>
      </c>
      <c r="L9" s="52"/>
      <c r="M9" s="14"/>
      <c r="N9" s="93">
        <f>+Table1[[#This Row],[količina]]*Table1[[#This Row],[jedinična cena bez pdv-a]]</f>
        <v>0</v>
      </c>
      <c r="O9" s="93">
        <f>+Table1[[#This Row],[količina]]*Table1[[#This Row],[jedinična cena sa pdv-om]]</f>
        <v>0</v>
      </c>
      <c r="P9" s="12"/>
    </row>
    <row r="10" spans="1:16" ht="52.8">
      <c r="A10" s="2">
        <v>7</v>
      </c>
      <c r="B10" s="2">
        <v>100</v>
      </c>
      <c r="C10" s="106" t="s">
        <v>56</v>
      </c>
      <c r="D10" s="2">
        <v>10020</v>
      </c>
      <c r="E10" s="107" t="s">
        <v>75</v>
      </c>
      <c r="F10" s="107" t="s">
        <v>82</v>
      </c>
      <c r="G10" s="45"/>
      <c r="H10" s="5" t="s">
        <v>9</v>
      </c>
      <c r="I10" s="112">
        <v>1980</v>
      </c>
      <c r="J10" s="3">
        <v>10.58</v>
      </c>
      <c r="K10" s="9" t="e">
        <f>#REF!*J10</f>
        <v>#REF!</v>
      </c>
      <c r="L10" s="52"/>
      <c r="M10" s="14"/>
      <c r="N10" s="93">
        <f>+Table1[[#This Row],[količina]]*Table1[[#This Row],[jedinična cena bez pdv-a]]</f>
        <v>0</v>
      </c>
      <c r="O10" s="93">
        <f>+Table1[[#This Row],[količina]]*Table1[[#This Row],[jedinična cena sa pdv-om]]</f>
        <v>0</v>
      </c>
      <c r="P10" s="12"/>
    </row>
    <row r="11" spans="1:16" ht="52.8">
      <c r="A11" s="2">
        <v>8</v>
      </c>
      <c r="B11" s="2">
        <v>100</v>
      </c>
      <c r="C11" s="106" t="s">
        <v>56</v>
      </c>
      <c r="D11" s="2">
        <v>10020</v>
      </c>
      <c r="E11" s="107" t="s">
        <v>76</v>
      </c>
      <c r="F11" s="107" t="s">
        <v>83</v>
      </c>
      <c r="G11" s="86"/>
      <c r="H11" s="5" t="s">
        <v>9</v>
      </c>
      <c r="I11" s="112">
        <v>3600</v>
      </c>
      <c r="J11" s="88"/>
      <c r="K11" s="89">
        <f t="shared" ref="K11:K28" si="0">I11*J11</f>
        <v>0</v>
      </c>
      <c r="L11" s="52"/>
      <c r="M11" s="52"/>
      <c r="N11" s="93">
        <f>+Table1[[#This Row],[količina]]*Table1[[#This Row],[jedinična cena bez pdv-a]]</f>
        <v>0</v>
      </c>
      <c r="O11" s="93">
        <f>+Table1[[#This Row],[količina]]*Table1[[#This Row],[jedinična cena sa pdv-om]]</f>
        <v>0</v>
      </c>
      <c r="P11" s="90"/>
    </row>
    <row r="12" spans="1:16" ht="26.4">
      <c r="A12" s="2">
        <v>9</v>
      </c>
      <c r="B12" s="2">
        <v>141</v>
      </c>
      <c r="C12" s="106" t="s">
        <v>57</v>
      </c>
      <c r="D12" s="2">
        <v>14110</v>
      </c>
      <c r="E12" s="2" t="s">
        <v>57</v>
      </c>
      <c r="F12" s="109"/>
      <c r="G12" s="87"/>
      <c r="H12" s="5" t="s">
        <v>9</v>
      </c>
      <c r="I12" s="112">
        <v>45</v>
      </c>
      <c r="J12" s="88"/>
      <c r="K12" s="89">
        <f t="shared" si="0"/>
        <v>0</v>
      </c>
      <c r="L12" s="52"/>
      <c r="M12" s="52"/>
      <c r="N12" s="93">
        <f>+Table1[[#This Row],[količina]]*Table1[[#This Row],[jedinična cena bez pdv-a]]</f>
        <v>0</v>
      </c>
      <c r="O12" s="93">
        <f>+Table1[[#This Row],[količina]]*Table1[[#This Row],[jedinična cena sa pdv-om]]</f>
        <v>0</v>
      </c>
      <c r="P12" s="90"/>
    </row>
    <row r="13" spans="1:16" ht="39.6">
      <c r="A13" s="2">
        <v>10</v>
      </c>
      <c r="B13" s="2">
        <v>142</v>
      </c>
      <c r="C13" s="106" t="s">
        <v>58</v>
      </c>
      <c r="D13" s="2">
        <v>14210</v>
      </c>
      <c r="E13" s="106" t="s">
        <v>58</v>
      </c>
      <c r="F13" s="109"/>
      <c r="G13" s="87"/>
      <c r="H13" s="5" t="s">
        <v>9</v>
      </c>
      <c r="I13" s="112">
        <v>45</v>
      </c>
      <c r="J13" s="88"/>
      <c r="K13" s="89">
        <f t="shared" si="0"/>
        <v>0</v>
      </c>
      <c r="L13" s="52"/>
      <c r="M13" s="52"/>
      <c r="N13" s="93">
        <f>+Table1[[#This Row],[količina]]*Table1[[#This Row],[jedinična cena bez pdv-a]]</f>
        <v>0</v>
      </c>
      <c r="O13" s="93">
        <f>+Table1[[#This Row],[količina]]*Table1[[#This Row],[jedinična cena sa pdv-om]]</f>
        <v>0</v>
      </c>
      <c r="P13" s="90"/>
    </row>
    <row r="14" spans="1:16" ht="52.8">
      <c r="A14" s="2">
        <v>11</v>
      </c>
      <c r="B14" s="2">
        <v>145</v>
      </c>
      <c r="C14" s="106" t="s">
        <v>59</v>
      </c>
      <c r="D14" s="2">
        <v>14510</v>
      </c>
      <c r="E14" s="107" t="s">
        <v>77</v>
      </c>
      <c r="F14" s="107" t="s">
        <v>83</v>
      </c>
      <c r="G14" s="87"/>
      <c r="H14" s="2" t="s">
        <v>9</v>
      </c>
      <c r="I14" s="112">
        <v>60</v>
      </c>
      <c r="J14" s="88"/>
      <c r="K14" s="89">
        <f t="shared" si="0"/>
        <v>0</v>
      </c>
      <c r="L14" s="52"/>
      <c r="M14" s="52"/>
      <c r="N14" s="93">
        <f>+Table1[[#This Row],[količina]]*Table1[[#This Row],[jedinična cena bez pdv-a]]</f>
        <v>0</v>
      </c>
      <c r="O14" s="93">
        <f>+Table1[[#This Row],[količina]]*Table1[[#This Row],[jedinična cena sa pdv-om]]</f>
        <v>0</v>
      </c>
      <c r="P14" s="90"/>
    </row>
    <row r="15" spans="1:16" ht="52.8">
      <c r="A15" s="2">
        <v>12</v>
      </c>
      <c r="B15" s="2">
        <v>145</v>
      </c>
      <c r="C15" s="106" t="s">
        <v>59</v>
      </c>
      <c r="D15" s="2">
        <v>14520</v>
      </c>
      <c r="E15" s="107" t="s">
        <v>78</v>
      </c>
      <c r="F15" s="107" t="s">
        <v>83</v>
      </c>
      <c r="G15" s="87"/>
      <c r="H15" s="5" t="s">
        <v>9</v>
      </c>
      <c r="I15" s="112">
        <v>30</v>
      </c>
      <c r="J15" s="88"/>
      <c r="K15" s="89">
        <f t="shared" si="0"/>
        <v>0</v>
      </c>
      <c r="L15" s="52"/>
      <c r="M15" s="52"/>
      <c r="N15" s="93">
        <f>+Table1[[#This Row],[količina]]*Table1[[#This Row],[jedinična cena bez pdv-a]]</f>
        <v>0</v>
      </c>
      <c r="O15" s="93">
        <f>+Table1[[#This Row],[količina]]*Table1[[#This Row],[jedinična cena sa pdv-om]]</f>
        <v>0</v>
      </c>
      <c r="P15" s="90"/>
    </row>
    <row r="16" spans="1:16" ht="52.8">
      <c r="A16" s="2">
        <v>13</v>
      </c>
      <c r="B16" s="2">
        <v>150</v>
      </c>
      <c r="C16" s="106" t="s">
        <v>10</v>
      </c>
      <c r="D16" s="106" t="s">
        <v>49</v>
      </c>
      <c r="E16" s="107" t="s">
        <v>11</v>
      </c>
      <c r="F16" s="107" t="s">
        <v>12</v>
      </c>
      <c r="G16" s="87"/>
      <c r="H16" s="5" t="s">
        <v>9</v>
      </c>
      <c r="I16" s="112">
        <v>12000</v>
      </c>
      <c r="J16" s="88"/>
      <c r="K16" s="89">
        <f t="shared" si="0"/>
        <v>0</v>
      </c>
      <c r="L16" s="52"/>
      <c r="M16" s="52"/>
      <c r="N16" s="93">
        <f>+Table1[[#This Row],[količina]]*Table1[[#This Row],[jedinična cena bez pdv-a]]</f>
        <v>0</v>
      </c>
      <c r="O16" s="93">
        <f>+Table1[[#This Row],[količina]]*Table1[[#This Row],[jedinična cena sa pdv-om]]</f>
        <v>0</v>
      </c>
      <c r="P16" s="90"/>
    </row>
    <row r="17" spans="1:16" ht="52.8">
      <c r="A17" s="2">
        <v>14</v>
      </c>
      <c r="B17" s="2">
        <v>150</v>
      </c>
      <c r="C17" s="106" t="s">
        <v>10</v>
      </c>
      <c r="D17" s="106" t="s">
        <v>49</v>
      </c>
      <c r="E17" s="110" t="s">
        <v>89</v>
      </c>
      <c r="F17" s="110" t="s">
        <v>13</v>
      </c>
      <c r="G17" s="87"/>
      <c r="H17" s="5" t="s">
        <v>9</v>
      </c>
      <c r="I17" s="112">
        <v>45000</v>
      </c>
      <c r="J17" s="88"/>
      <c r="K17" s="89">
        <f t="shared" si="0"/>
        <v>0</v>
      </c>
      <c r="L17" s="52"/>
      <c r="M17" s="52"/>
      <c r="N17" s="93">
        <f>+Table1[[#This Row],[količina]]*Table1[[#This Row],[jedinična cena bez pdv-a]]</f>
        <v>0</v>
      </c>
      <c r="O17" s="93">
        <f>+Table1[[#This Row],[količina]]*Table1[[#This Row],[jedinična cena sa pdv-om]]</f>
        <v>0</v>
      </c>
      <c r="P17" s="90"/>
    </row>
    <row r="18" spans="1:16" ht="52.8">
      <c r="A18" s="2">
        <v>15</v>
      </c>
      <c r="B18" s="2">
        <v>150</v>
      </c>
      <c r="C18" s="106" t="s">
        <v>10</v>
      </c>
      <c r="D18" s="106" t="s">
        <v>49</v>
      </c>
      <c r="E18" s="110" t="s">
        <v>14</v>
      </c>
      <c r="F18" s="110" t="s">
        <v>13</v>
      </c>
      <c r="G18" s="87"/>
      <c r="H18" s="5" t="s">
        <v>9</v>
      </c>
      <c r="I18" s="112">
        <v>28000</v>
      </c>
      <c r="J18" s="88"/>
      <c r="K18" s="89">
        <f t="shared" si="0"/>
        <v>0</v>
      </c>
      <c r="L18" s="52"/>
      <c r="M18" s="52"/>
      <c r="N18" s="93">
        <f>+Table1[[#This Row],[količina]]*Table1[[#This Row],[jedinična cena bez pdv-a]]</f>
        <v>0</v>
      </c>
      <c r="O18" s="93">
        <f>+Table1[[#This Row],[količina]]*Table1[[#This Row],[jedinična cena sa pdv-om]]</f>
        <v>0</v>
      </c>
      <c r="P18" s="90"/>
    </row>
    <row r="19" spans="1:16" ht="52.8">
      <c r="A19" s="2">
        <v>16</v>
      </c>
      <c r="B19" s="2">
        <v>150</v>
      </c>
      <c r="C19" s="106" t="s">
        <v>10</v>
      </c>
      <c r="D19" s="106" t="s">
        <v>49</v>
      </c>
      <c r="E19" s="110" t="s">
        <v>15</v>
      </c>
      <c r="F19" s="111" t="s">
        <v>16</v>
      </c>
      <c r="G19" s="87"/>
      <c r="H19" s="2" t="s">
        <v>9</v>
      </c>
      <c r="I19" s="112">
        <v>1000</v>
      </c>
      <c r="J19" s="88"/>
      <c r="K19" s="89">
        <f t="shared" si="0"/>
        <v>0</v>
      </c>
      <c r="L19" s="52"/>
      <c r="M19" s="52"/>
      <c r="N19" s="93">
        <f>+Table1[[#This Row],[količina]]*Table1[[#This Row],[jedinična cena bez pdv-a]]</f>
        <v>0</v>
      </c>
      <c r="O19" s="93">
        <f>+Table1[[#This Row],[količina]]*Table1[[#This Row],[jedinična cena sa pdv-om]]</f>
        <v>0</v>
      </c>
      <c r="P19" s="90"/>
    </row>
    <row r="20" spans="1:16" ht="39.6">
      <c r="A20" s="2">
        <v>17</v>
      </c>
      <c r="B20" s="2">
        <v>150</v>
      </c>
      <c r="C20" s="106" t="s">
        <v>60</v>
      </c>
      <c r="D20" s="2">
        <v>15022</v>
      </c>
      <c r="E20" s="110" t="s">
        <v>79</v>
      </c>
      <c r="F20" s="110" t="s">
        <v>13</v>
      </c>
      <c r="G20" s="87"/>
      <c r="H20" s="5" t="s">
        <v>9</v>
      </c>
      <c r="I20" s="112">
        <v>100</v>
      </c>
      <c r="J20" s="88"/>
      <c r="K20" s="89">
        <f t="shared" si="0"/>
        <v>0</v>
      </c>
      <c r="L20" s="52"/>
      <c r="M20" s="52"/>
      <c r="N20" s="93">
        <f>+Table1[[#This Row],[količina]]*Table1[[#This Row],[jedinična cena bez pdv-a]]</f>
        <v>0</v>
      </c>
      <c r="O20" s="93">
        <f>+Table1[[#This Row],[količina]]*Table1[[#This Row],[jedinična cena sa pdv-om]]</f>
        <v>0</v>
      </c>
      <c r="P20" s="90"/>
    </row>
    <row r="21" spans="1:16" ht="39.6">
      <c r="A21" s="2">
        <v>18</v>
      </c>
      <c r="B21" s="2">
        <v>150</v>
      </c>
      <c r="C21" s="106" t="s">
        <v>60</v>
      </c>
      <c r="D21" s="2">
        <v>15022</v>
      </c>
      <c r="E21" s="107" t="s">
        <v>80</v>
      </c>
      <c r="F21" s="107" t="s">
        <v>12</v>
      </c>
      <c r="G21" s="87"/>
      <c r="H21" s="5" t="s">
        <v>9</v>
      </c>
      <c r="I21" s="112">
        <v>100</v>
      </c>
      <c r="J21" s="88"/>
      <c r="K21" s="89">
        <f t="shared" si="0"/>
        <v>0</v>
      </c>
      <c r="L21" s="52"/>
      <c r="M21" s="52"/>
      <c r="N21" s="93">
        <f>+Table1[[#This Row],[količina]]*Table1[[#This Row],[jedinična cena bez pdv-a]]</f>
        <v>0</v>
      </c>
      <c r="O21" s="93">
        <f>+Table1[[#This Row],[količina]]*Table1[[#This Row],[jedinična cena sa pdv-om]]</f>
        <v>0</v>
      </c>
      <c r="P21" s="90"/>
    </row>
    <row r="22" spans="1:16" ht="39.6">
      <c r="A22" s="2">
        <v>19</v>
      </c>
      <c r="B22" s="2">
        <v>147</v>
      </c>
      <c r="C22" s="106" t="s">
        <v>61</v>
      </c>
      <c r="D22" s="106" t="s">
        <v>62</v>
      </c>
      <c r="E22" s="106" t="s">
        <v>61</v>
      </c>
      <c r="F22" s="106" t="s">
        <v>84</v>
      </c>
      <c r="G22" s="87"/>
      <c r="H22" s="5" t="s">
        <v>9</v>
      </c>
      <c r="I22" s="112">
        <v>60000</v>
      </c>
      <c r="J22" s="88"/>
      <c r="K22" s="89">
        <f t="shared" si="0"/>
        <v>0</v>
      </c>
      <c r="L22" s="52"/>
      <c r="M22" s="52"/>
      <c r="N22" s="93">
        <f>+Table1[[#This Row],[količina]]*Table1[[#This Row],[jedinična cena bez pdv-a]]</f>
        <v>0</v>
      </c>
      <c r="O22" s="93">
        <f>+Table1[[#This Row],[količina]]*Table1[[#This Row],[jedinična cena sa pdv-om]]</f>
        <v>0</v>
      </c>
      <c r="P22" s="90"/>
    </row>
    <row r="23" spans="1:16" ht="79.2">
      <c r="A23" s="2">
        <v>20</v>
      </c>
      <c r="B23" s="2">
        <v>148</v>
      </c>
      <c r="C23" s="106" t="s">
        <v>63</v>
      </c>
      <c r="D23" s="2">
        <v>14810</v>
      </c>
      <c r="E23" s="107" t="s">
        <v>81</v>
      </c>
      <c r="F23" s="106" t="s">
        <v>85</v>
      </c>
      <c r="G23" s="87"/>
      <c r="H23" s="5" t="s">
        <v>9</v>
      </c>
      <c r="I23" s="112">
        <v>500</v>
      </c>
      <c r="J23" s="88"/>
      <c r="K23" s="89">
        <f t="shared" si="0"/>
        <v>0</v>
      </c>
      <c r="L23" s="52"/>
      <c r="M23" s="52"/>
      <c r="N23" s="93">
        <f>+Table1[[#This Row],[količina]]*Table1[[#This Row],[jedinična cena bez pdv-a]]</f>
        <v>0</v>
      </c>
      <c r="O23" s="93">
        <f>+Table1[[#This Row],[količina]]*Table1[[#This Row],[jedinična cena sa pdv-om]]</f>
        <v>0</v>
      </c>
      <c r="P23" s="90"/>
    </row>
    <row r="24" spans="1:16" ht="105.6">
      <c r="A24" s="2">
        <v>21</v>
      </c>
      <c r="B24" s="2">
        <v>102</v>
      </c>
      <c r="C24" s="106" t="s">
        <v>64</v>
      </c>
      <c r="D24" s="2">
        <v>10210</v>
      </c>
      <c r="E24" s="107" t="s">
        <v>90</v>
      </c>
      <c r="F24" s="107" t="s">
        <v>86</v>
      </c>
      <c r="G24" s="87"/>
      <c r="H24" s="2" t="s">
        <v>9</v>
      </c>
      <c r="I24" s="112">
        <v>729</v>
      </c>
      <c r="J24" s="88"/>
      <c r="K24" s="89">
        <f t="shared" si="0"/>
        <v>0</v>
      </c>
      <c r="L24" s="52"/>
      <c r="M24" s="52"/>
      <c r="N24" s="93">
        <f>+Table1[[#This Row],[količina]]*Table1[[#This Row],[jedinična cena bez pdv-a]]</f>
        <v>0</v>
      </c>
      <c r="O24" s="93">
        <f>+Table1[[#This Row],[količina]]*Table1[[#This Row],[jedinična cena sa pdv-om]]</f>
        <v>0</v>
      </c>
      <c r="P24" s="90"/>
    </row>
    <row r="25" spans="1:16" ht="92.4">
      <c r="A25" s="2">
        <v>22</v>
      </c>
      <c r="B25" s="2">
        <v>102</v>
      </c>
      <c r="C25" s="106" t="s">
        <v>65</v>
      </c>
      <c r="D25" s="2">
        <v>10211</v>
      </c>
      <c r="E25" s="107" t="s">
        <v>91</v>
      </c>
      <c r="F25" s="107" t="s">
        <v>86</v>
      </c>
      <c r="G25" s="87"/>
      <c r="H25" s="5" t="s">
        <v>9</v>
      </c>
      <c r="I25" s="112">
        <v>1496</v>
      </c>
      <c r="J25" s="88"/>
      <c r="K25" s="89">
        <f t="shared" si="0"/>
        <v>0</v>
      </c>
      <c r="L25" s="52"/>
      <c r="M25" s="52"/>
      <c r="N25" s="93">
        <f>+Table1[[#This Row],[količina]]*Table1[[#This Row],[jedinična cena bez pdv-a]]</f>
        <v>0</v>
      </c>
      <c r="O25" s="93">
        <f>+Table1[[#This Row],[količina]]*Table1[[#This Row],[jedinična cena sa pdv-om]]</f>
        <v>0</v>
      </c>
      <c r="P25" s="90"/>
    </row>
    <row r="26" spans="1:16" ht="105.6">
      <c r="A26" s="2">
        <v>23</v>
      </c>
      <c r="B26" s="2">
        <v>102</v>
      </c>
      <c r="C26" s="106" t="s">
        <v>66</v>
      </c>
      <c r="D26" s="2">
        <v>10212</v>
      </c>
      <c r="E26" s="107" t="s">
        <v>92</v>
      </c>
      <c r="F26" s="107" t="s">
        <v>86</v>
      </c>
      <c r="G26" s="87"/>
      <c r="H26" s="5" t="s">
        <v>9</v>
      </c>
      <c r="I26" s="112">
        <v>1500</v>
      </c>
      <c r="J26" s="88"/>
      <c r="K26" s="89">
        <f t="shared" si="0"/>
        <v>0</v>
      </c>
      <c r="L26" s="52"/>
      <c r="M26" s="52"/>
      <c r="N26" s="93">
        <f>+Table1[[#This Row],[količina]]*Table1[[#This Row],[jedinična cena bez pdv-a]]</f>
        <v>0</v>
      </c>
      <c r="O26" s="93">
        <f>+Table1[[#This Row],[količina]]*Table1[[#This Row],[jedinična cena sa pdv-om]]</f>
        <v>0</v>
      </c>
      <c r="P26" s="90"/>
    </row>
    <row r="27" spans="1:16" ht="105.6">
      <c r="A27" s="2">
        <v>24</v>
      </c>
      <c r="B27" s="2">
        <v>102</v>
      </c>
      <c r="C27" s="106" t="s">
        <v>67</v>
      </c>
      <c r="D27" s="2">
        <v>10213</v>
      </c>
      <c r="E27" s="107" t="s">
        <v>93</v>
      </c>
      <c r="F27" s="107" t="s">
        <v>86</v>
      </c>
      <c r="G27" s="87"/>
      <c r="H27" s="5" t="s">
        <v>9</v>
      </c>
      <c r="I27" s="112">
        <v>6000</v>
      </c>
      <c r="J27" s="88"/>
      <c r="K27" s="89">
        <f t="shared" si="0"/>
        <v>0</v>
      </c>
      <c r="L27" s="52"/>
      <c r="M27" s="52"/>
      <c r="N27" s="93">
        <f>+Table1[[#This Row],[količina]]*Table1[[#This Row],[jedinična cena bez pdv-a]]</f>
        <v>0</v>
      </c>
      <c r="O27" s="93">
        <f>+Table1[[#This Row],[količina]]*Table1[[#This Row],[jedinična cena sa pdv-om]]</f>
        <v>0</v>
      </c>
      <c r="P27" s="90"/>
    </row>
    <row r="28" spans="1:16" ht="105.6">
      <c r="A28" s="2">
        <v>25</v>
      </c>
      <c r="B28" s="2">
        <v>102</v>
      </c>
      <c r="C28" s="106" t="s">
        <v>68</v>
      </c>
      <c r="D28" s="2">
        <v>10214</v>
      </c>
      <c r="E28" s="107" t="s">
        <v>94</v>
      </c>
      <c r="F28" s="107" t="s">
        <v>86</v>
      </c>
      <c r="G28" s="87"/>
      <c r="H28" s="5" t="s">
        <v>9</v>
      </c>
      <c r="I28" s="112">
        <v>7000</v>
      </c>
      <c r="J28" s="88"/>
      <c r="K28" s="89">
        <f t="shared" si="0"/>
        <v>0</v>
      </c>
      <c r="L28" s="52"/>
      <c r="M28" s="52"/>
      <c r="N28" s="93">
        <f>+Table1[[#This Row],[količina]]*Table1[[#This Row],[jedinična cena bez pdv-a]]</f>
        <v>0</v>
      </c>
      <c r="O28" s="93">
        <f>+Table1[[#This Row],[količina]]*Table1[[#This Row],[jedinična cena sa pdv-om]]</f>
        <v>0</v>
      </c>
      <c r="P28" s="90"/>
    </row>
    <row r="29" spans="1:16" ht="21" hidden="1" customHeight="1">
      <c r="A29" s="95"/>
      <c r="B29" s="96"/>
      <c r="C29" s="96"/>
      <c r="D29" s="97"/>
      <c r="E29" s="98"/>
      <c r="F29" s="98"/>
      <c r="G29" s="99"/>
      <c r="H29" s="100"/>
      <c r="I29" s="94"/>
      <c r="J29" s="101"/>
      <c r="K29" s="85"/>
      <c r="L29" s="85"/>
      <c r="M29" s="85"/>
      <c r="N29" s="83">
        <f>SUBTOTAL(109,[Ukupna vr.bez pdv-a])</f>
        <v>0</v>
      </c>
      <c r="O29" s="83">
        <f>SUBTOTAL(109,[Ukupna vr.sa pdv-om])</f>
        <v>0</v>
      </c>
      <c r="P29" s="84"/>
    </row>
    <row r="30" spans="1:16" ht="19.8" customHeight="1">
      <c r="A30" s="95"/>
      <c r="B30" s="96"/>
      <c r="C30" s="96"/>
      <c r="D30" s="96"/>
      <c r="E30" s="102"/>
      <c r="F30" s="102"/>
      <c r="G30" s="103"/>
      <c r="H30" s="84"/>
      <c r="I30" s="104"/>
      <c r="J30" s="85"/>
      <c r="K30" s="85"/>
      <c r="L30" s="85"/>
      <c r="M30" s="85"/>
      <c r="N30" s="83"/>
      <c r="O30" s="83"/>
      <c r="P30" s="84"/>
    </row>
    <row r="31" spans="1:16" s="53" customFormat="1" ht="13.8">
      <c r="C31" s="120" t="s">
        <v>22</v>
      </c>
      <c r="D31" s="120"/>
      <c r="E31" s="120"/>
      <c r="F31" s="120"/>
      <c r="G31" s="120"/>
      <c r="H31" s="120"/>
      <c r="I31" s="19"/>
      <c r="J31" s="54"/>
      <c r="K31" s="48"/>
      <c r="L31" s="49"/>
      <c r="M31" s="55"/>
      <c r="N31" s="50"/>
      <c r="O31" s="56"/>
      <c r="P31" s="57"/>
    </row>
    <row r="32" spans="1:16" s="53" customFormat="1" ht="13.8">
      <c r="C32" s="58" t="s">
        <v>45</v>
      </c>
      <c r="D32" s="58"/>
      <c r="E32" s="58"/>
      <c r="F32" s="58"/>
      <c r="G32" s="58"/>
      <c r="H32" s="58"/>
      <c r="I32" s="59"/>
      <c r="J32" s="54"/>
      <c r="K32" s="48"/>
      <c r="L32" s="49"/>
      <c r="M32" s="55"/>
      <c r="N32" s="50"/>
      <c r="O32" s="56"/>
      <c r="P32" s="57"/>
    </row>
    <row r="33" spans="3:16" s="53" customFormat="1" ht="13.8">
      <c r="C33" s="121" t="s">
        <v>23</v>
      </c>
      <c r="D33" s="121"/>
      <c r="E33" s="121"/>
      <c r="F33" s="121"/>
      <c r="G33" s="121"/>
      <c r="H33" s="121"/>
      <c r="I33" s="121"/>
      <c r="J33" s="121"/>
      <c r="K33" s="48"/>
      <c r="L33" s="49"/>
      <c r="M33" s="55"/>
      <c r="N33" s="50"/>
      <c r="O33" s="56"/>
      <c r="P33" s="57"/>
    </row>
    <row r="34" spans="3:16" s="53" customFormat="1" ht="13.8">
      <c r="C34" s="60" t="s">
        <v>46</v>
      </c>
      <c r="D34" s="61"/>
      <c r="E34" s="61"/>
      <c r="F34" s="62"/>
      <c r="G34" s="62"/>
      <c r="H34" s="60"/>
      <c r="I34" s="63"/>
      <c r="J34" s="60"/>
      <c r="K34" s="60"/>
      <c r="L34" s="60"/>
      <c r="M34" s="64"/>
      <c r="N34" s="64"/>
      <c r="O34" s="56"/>
      <c r="P34" s="57"/>
    </row>
    <row r="35" spans="3:16" s="53" customFormat="1" ht="13.8">
      <c r="C35" s="60" t="s">
        <v>47</v>
      </c>
      <c r="D35" s="61"/>
      <c r="E35" s="61"/>
      <c r="F35" s="62"/>
      <c r="G35" s="62"/>
      <c r="H35" s="60"/>
      <c r="I35" s="63"/>
      <c r="J35" s="60"/>
      <c r="K35" s="60"/>
      <c r="L35" s="60"/>
      <c r="M35" s="64"/>
      <c r="N35" s="64"/>
      <c r="O35" s="56"/>
      <c r="P35" s="57"/>
    </row>
    <row r="36" spans="3:16" s="53" customFormat="1" ht="13.8">
      <c r="C36" s="60" t="s">
        <v>24</v>
      </c>
      <c r="D36" s="61"/>
      <c r="E36" s="61"/>
      <c r="F36" s="62"/>
      <c r="G36" s="62"/>
      <c r="H36" s="60"/>
      <c r="I36" s="63"/>
      <c r="J36" s="60"/>
      <c r="K36" s="60"/>
      <c r="L36" s="60"/>
      <c r="M36" s="64"/>
      <c r="N36" s="64"/>
      <c r="O36" s="56"/>
      <c r="P36" s="57"/>
    </row>
    <row r="37" spans="3:16" s="53" customFormat="1" ht="13.8">
      <c r="C37" s="60" t="s">
        <v>25</v>
      </c>
      <c r="D37" s="61"/>
      <c r="E37" s="61"/>
      <c r="F37" s="62"/>
      <c r="G37" s="62"/>
      <c r="H37" s="60"/>
      <c r="I37" s="63"/>
      <c r="J37" s="60"/>
      <c r="K37" s="60"/>
      <c r="L37" s="60"/>
      <c r="M37" s="64"/>
      <c r="N37" s="64"/>
      <c r="O37" s="56"/>
      <c r="P37" s="57"/>
    </row>
    <row r="38" spans="3:16" s="67" customFormat="1" ht="54.6" customHeight="1">
      <c r="C38" s="122" t="s">
        <v>26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65"/>
      <c r="P38" s="66"/>
    </row>
    <row r="39" spans="3:16" s="74" customFormat="1" ht="24" customHeight="1">
      <c r="C39" s="68"/>
      <c r="D39" s="68"/>
      <c r="E39" s="68"/>
      <c r="F39" s="69"/>
      <c r="G39" s="69"/>
      <c r="H39" s="68"/>
      <c r="I39" s="70"/>
      <c r="J39" s="69"/>
      <c r="K39" s="69"/>
      <c r="L39" s="68"/>
      <c r="M39" s="71" t="s">
        <v>27</v>
      </c>
      <c r="N39" s="72"/>
      <c r="O39" s="73"/>
      <c r="P39" s="12"/>
    </row>
    <row r="40" spans="3:16" s="74" customFormat="1" ht="28.5" customHeight="1">
      <c r="C40" s="16" t="s">
        <v>28</v>
      </c>
      <c r="D40" s="105"/>
      <c r="E40" s="68"/>
      <c r="F40" s="75"/>
      <c r="G40" s="75"/>
      <c r="H40" s="76" t="s">
        <v>29</v>
      </c>
      <c r="I40" s="82">
        <f>+obr.ponude!C11</f>
        <v>0</v>
      </c>
      <c r="J40" s="77"/>
      <c r="K40" s="77"/>
      <c r="L40" s="68"/>
      <c r="M40" s="17"/>
      <c r="N40" s="78"/>
      <c r="O40" s="73"/>
      <c r="P40" s="12"/>
    </row>
    <row r="41" spans="3:16" s="74" customFormat="1" ht="35.1" customHeight="1">
      <c r="C41" s="68"/>
      <c r="D41" s="68"/>
      <c r="E41" s="68"/>
      <c r="F41" s="69"/>
      <c r="G41" s="69"/>
      <c r="H41" s="68"/>
      <c r="I41" s="70"/>
      <c r="J41" s="69"/>
      <c r="K41" s="69"/>
      <c r="L41" s="68"/>
      <c r="M41" s="68"/>
      <c r="N41" s="79"/>
      <c r="O41" s="73"/>
      <c r="P41" s="12"/>
    </row>
  </sheetData>
  <sheetProtection password="8999" sheet="1" objects="1" scenarios="1"/>
  <mergeCells count="3">
    <mergeCell ref="C31:H31"/>
    <mergeCell ref="C33:J33"/>
    <mergeCell ref="C38:N38"/>
  </mergeCells>
  <pageMargins left="0.86614173228346458" right="0.15748031496062992" top="0.15748031496062992" bottom="0.15748031496062992" header="0.19685039370078741" footer="0.15748031496062992"/>
  <pageSetup paperSize="9" scale="61" fitToHeight="2" orientation="landscape" r:id="rId1"/>
  <headerFooter>
    <oddHeader xml:space="preserve">&amp;CIzmenjen Obrazac ponude sa strukturom cene i uputstvom kako da se popuni OP 2/2019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obr.ponude</vt:lpstr>
      <vt:lpstr>teh.spec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2019-03-18T07:07:10Z</dcterms:modified>
</cp:coreProperties>
</file>