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Ponuda zbir" sheetId="1" r:id="rId1"/>
    <sheet name="Tehn. Specifikacija" sheetId="2" r:id="rId2"/>
    <sheet name="Sheet1" sheetId="3" r:id="rId3"/>
  </sheets>
  <definedNames>
    <definedName name="_xlnm._FilterDatabase" localSheetId="1" hidden="1">'Tehn. Specifikacija'!$A$1:$I$49</definedName>
  </definedNames>
  <calcPr fullCalcOnLoad="1"/>
</workbook>
</file>

<file path=xl/sharedStrings.xml><?xml version="1.0" encoding="utf-8"?>
<sst xmlns="http://schemas.openxmlformats.org/spreadsheetml/2006/main" count="178" uniqueCount="131">
  <si>
    <t>PodGrupa</t>
  </si>
  <si>
    <t>Naziv</t>
  </si>
  <si>
    <t>Kolicina</t>
  </si>
  <si>
    <t>Nabavna cena bez PDV</t>
  </si>
  <si>
    <t>Iznos bez PDV</t>
  </si>
  <si>
    <t>IZNOS SA PDV</t>
  </si>
  <si>
    <t>153713</t>
  </si>
  <si>
    <t>242362</t>
  </si>
  <si>
    <t>MUFLON A4 SAMOLEPLJIVI PAPIR</t>
  </si>
  <si>
    <t>706568</t>
  </si>
  <si>
    <t>TRAKA ZA DIGITRON DVOBOJNA RIBON</t>
  </si>
  <si>
    <t>90310</t>
  </si>
  <si>
    <t xml:space="preserve">FAKS ROLNE ZA PANASONIK 4LBQA034063 </t>
  </si>
  <si>
    <t>01056</t>
  </si>
  <si>
    <t>NALEPNICA PAPIRNA ZA CENE 20X12mm Fi 50mm</t>
  </si>
  <si>
    <t>01063</t>
  </si>
  <si>
    <t>01064</t>
  </si>
  <si>
    <t>099379</t>
  </si>
  <si>
    <t>TERMO ROLNE ZA KASU 20X48mm</t>
  </si>
  <si>
    <t>100104</t>
  </si>
  <si>
    <t>KOREKTOR 20ml</t>
  </si>
  <si>
    <t>100105</t>
  </si>
  <si>
    <t>MARKER centropen 2.5mm</t>
  </si>
  <si>
    <t>100107</t>
  </si>
  <si>
    <t>10011</t>
  </si>
  <si>
    <t>SPAJALICA 25mm A100 KOM</t>
  </si>
  <si>
    <t>10015</t>
  </si>
  <si>
    <t>JASTUČE ZA PEČATE  150X80mm</t>
  </si>
  <si>
    <t>10026</t>
  </si>
  <si>
    <t>KLAMERICA  24/6 A1000 kom</t>
  </si>
  <si>
    <t>10028</t>
  </si>
  <si>
    <t>RIBON TRAKA ZA  EPSON LX,LQ,300-800</t>
  </si>
  <si>
    <t>129935</t>
  </si>
  <si>
    <t>TERMO ROLNA ZA CITAC KARTICA 57X50mm</t>
  </si>
  <si>
    <t>147686</t>
  </si>
  <si>
    <t>KETRIDŽ ZA CANON 8-C</t>
  </si>
  <si>
    <t>185098</t>
  </si>
  <si>
    <t>KETRIDŽ ZA CANON 8-M</t>
  </si>
  <si>
    <t>209800</t>
  </si>
  <si>
    <t>326508</t>
  </si>
  <si>
    <t>KETRIDŽ ZA CANON 8-BK</t>
  </si>
  <si>
    <t>40008</t>
  </si>
  <si>
    <t>FLOMASTERI</t>
  </si>
  <si>
    <t>435477</t>
  </si>
  <si>
    <t>KETRIDŽ ZA  CANON  5-BK</t>
  </si>
  <si>
    <t>474652</t>
  </si>
  <si>
    <t>543282</t>
  </si>
  <si>
    <t>KETRIDŽ ZA CANON 8-Y</t>
  </si>
  <si>
    <t>566560</t>
  </si>
  <si>
    <t>696942</t>
  </si>
  <si>
    <t>799101</t>
  </si>
  <si>
    <t>KARTON ZA KORIČENJE A4</t>
  </si>
  <si>
    <t>816805</t>
  </si>
  <si>
    <t>PAPIR ZA ŠTAMPAČ / A5 / 80gr 500 lista RIS</t>
  </si>
  <si>
    <t>90547</t>
  </si>
  <si>
    <t>91718</t>
  </si>
  <si>
    <t>BUŠILICA ZA PAPIR</t>
  </si>
  <si>
    <t>92625</t>
  </si>
  <si>
    <t>OBRAZAC M A4 knjiga 100lista NCR</t>
  </si>
  <si>
    <t>93132</t>
  </si>
  <si>
    <t>FAKS ROLNE ZA PANASONIK /FILM FA93/</t>
  </si>
  <si>
    <t>95519</t>
  </si>
  <si>
    <t>95663</t>
  </si>
  <si>
    <t>TERMO ROLNE ZA KASU 35X48mm</t>
  </si>
  <si>
    <t>153896</t>
  </si>
  <si>
    <t>91001</t>
  </si>
  <si>
    <t>Partija</t>
  </si>
  <si>
    <t>JedMere</t>
  </si>
  <si>
    <t>kom</t>
  </si>
  <si>
    <t>Pak</t>
  </si>
  <si>
    <t>rolna</t>
  </si>
  <si>
    <t>RIS</t>
  </si>
  <si>
    <t>Proizvođač</t>
  </si>
  <si>
    <t>Ukupan iznos ponude bez PDV-a</t>
  </si>
  <si>
    <t>Procenat PDV-a</t>
  </si>
  <si>
    <t>Ukupan iznos ponude sa PDV-om</t>
  </si>
  <si>
    <t>Rok isporuke</t>
  </si>
  <si>
    <t>Dom zdravlja "dr Milorad - Mika Pavlović"</t>
  </si>
  <si>
    <t>Srpskocrkvena 5</t>
  </si>
  <si>
    <t>22320 Inđija</t>
  </si>
  <si>
    <t>Tel: 022/561-282</t>
  </si>
  <si>
    <t>Fax: 022/510-035</t>
  </si>
  <si>
    <t>web:</t>
  </si>
  <si>
    <t>www.dzindjija.rs</t>
  </si>
  <si>
    <t>Naziv ponuđača:</t>
  </si>
  <si>
    <t>MB:</t>
  </si>
  <si>
    <t>PIB:</t>
  </si>
  <si>
    <t>Napomena: Obavezno uneti podatak Naziv ponuđača i PIB u okviru ovog sheet-a, polja ukupan iznos bez PDV-a i Ukupan iznos sa PDV-om se automatski preračunavaju na osnovu  vaših unetih podataka u sheet ponuda i nije ih moguće direktno menjati. Polja Ukupan iznos sa PDV-om i Ukupan rabat su zaključani za izmenu i automatski se sabiraju po formuli iz dokumentacije.</t>
  </si>
  <si>
    <t>Dana</t>
  </si>
  <si>
    <t>Датум:</t>
  </si>
  <si>
    <t>М.П.</t>
  </si>
  <si>
    <t>Понуђач</t>
  </si>
  <si>
    <t>FOLIJA ZA PLASTIFICIRANJE A4 a 100 kom</t>
  </si>
  <si>
    <t>INDIGO A4 format a 100 kom.</t>
  </si>
  <si>
    <t>OLOVKA GRAFITNA HB</t>
  </si>
  <si>
    <t>HEFTALICA-metalna</t>
  </si>
  <si>
    <t>SVESKA A4 ABC a300 lista</t>
  </si>
  <si>
    <t>SVESKA A5 ABC a300 lista</t>
  </si>
  <si>
    <t>Rok važenja ponude</t>
  </si>
  <si>
    <t>Rok i Način plaćanja</t>
  </si>
  <si>
    <t>KOM</t>
  </si>
  <si>
    <t>BOJA ZA PEČATE PLAVA</t>
  </si>
  <si>
    <t>DVD RW REZAČ</t>
  </si>
  <si>
    <t>BOLESNIČKI LIST ZA ATD</t>
  </si>
  <si>
    <t xml:space="preserve">KLASER PLASTIČNI </t>
  </si>
  <si>
    <t>PAK</t>
  </si>
  <si>
    <t>FOLIJA ZA KORIČENJE A4 a100 KOM</t>
  </si>
  <si>
    <t>MAKAZE ZA PAPIR</t>
  </si>
  <si>
    <t>MARKER CENTROPEN SIGNIR</t>
  </si>
  <si>
    <t>REGISTAR SVESKA A4</t>
  </si>
  <si>
    <t xml:space="preserve">REGISTAR SVESKA A5 </t>
  </si>
  <si>
    <t>ROLNA</t>
  </si>
  <si>
    <t>SELOTEJP ŠIROKI 48X50mm PROVIDAN</t>
  </si>
  <si>
    <t>SELOTEJP UŽI 15mm PROVIDAN</t>
  </si>
  <si>
    <r>
      <t xml:space="preserve">SPIRALA ZA KORIČENJE A4 ZA </t>
    </r>
    <r>
      <rPr>
        <sz val="11"/>
        <color indexed="8"/>
        <rFont val="Calibri"/>
        <family val="2"/>
      </rPr>
      <t>Ø</t>
    </r>
    <r>
      <rPr>
        <sz val="11"/>
        <color indexed="8"/>
        <rFont val="Calibri"/>
        <family val="2"/>
      </rPr>
      <t xml:space="preserve"> 15 a 100</t>
    </r>
  </si>
  <si>
    <t>KNJIGA EVIDENCIJE O UŽIVAOCIMA OPOJNIH DROGA</t>
  </si>
  <si>
    <t>BATERIJA ZA OTOSKOP /DEBLJE/ R14 Alkalna</t>
  </si>
  <si>
    <t>BATERIJA R20 ZA BATERIJSKU LAMPU Alkalna</t>
  </si>
  <si>
    <t>ROLNA ZA BAR KOD ŠTAMPAČ 33x45mm Thermo Top Nalepnica A1500</t>
  </si>
  <si>
    <t>Структура цене са упутством како да се попуни:</t>
  </si>
  <si>
    <t>Cena са пдв-ом</t>
  </si>
  <si>
    <t>У колону 5 уписати назив произвођача понуђеног добра</t>
  </si>
  <si>
    <t>у колони 6 уписати јединичну цену без пдв-а за свако понуђено добро</t>
  </si>
  <si>
    <t>у колони 7 се аутоматкси израчунава укупна износ без пдв-а за свако понуђено добро</t>
  </si>
  <si>
    <t>у колони 9 се аутоматски израчунава укупна износ понуде са псв-ом за свако понуђено добро</t>
  </si>
  <si>
    <t>у колони 8 се аутоматски израчунава износ пдв-а</t>
  </si>
  <si>
    <t>jedinična cena bez PDV-a</t>
  </si>
  <si>
    <t>Iznos PDV-a</t>
  </si>
  <si>
    <t>УКУПНО</t>
  </si>
  <si>
    <t>MARKER CENTROPEN ZA CD ili odgovarajuci</t>
  </si>
  <si>
    <t xml:space="preserve">PRILOG 1 : Ponuda za javnu nabavku br: JNMV 11/2016 </t>
  </si>
</sst>
</file>

<file path=xl/styles.xml><?xml version="1.0" encoding="utf-8"?>
<styleSheet xmlns="http://schemas.openxmlformats.org/spreadsheetml/2006/main">
  <numFmts count="1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.00\ &quot;Din.&quot;"/>
    <numFmt numFmtId="165" formatCode="#,##0.00&quot; &quot;&quot;Din.&quot;"/>
    <numFmt numFmtId="166" formatCode="[$-81A]dddd\,\ 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2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al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"/>
      <family val="1"/>
    </font>
    <font>
      <sz val="11"/>
      <color theme="1"/>
      <name val="Arial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0" fillId="0" borderId="10" xfId="58" applyBorder="1" applyAlignment="1">
      <alignment wrapText="1"/>
      <protection/>
    </xf>
    <xf numFmtId="4" fontId="0" fillId="0" borderId="10" xfId="58" applyNumberFormat="1" applyBorder="1">
      <alignment/>
      <protection/>
    </xf>
    <xf numFmtId="4" fontId="0" fillId="34" borderId="10" xfId="58" applyNumberFormat="1" applyFill="1" applyBorder="1">
      <alignment/>
      <protection/>
    </xf>
    <xf numFmtId="49" fontId="0" fillId="0" borderId="10" xfId="58" applyNumberFormat="1" applyFill="1" applyBorder="1">
      <alignment/>
      <protection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52" fillId="0" borderId="0" xfId="53" applyFont="1" applyAlignment="1" applyProtection="1">
      <alignment/>
      <protection/>
    </xf>
    <xf numFmtId="0" fontId="4" fillId="0" borderId="0" xfId="57" applyFont="1" applyFill="1" applyAlignment="1">
      <alignment/>
      <protection/>
    </xf>
    <xf numFmtId="0" fontId="2" fillId="0" borderId="0" xfId="57" applyFill="1">
      <alignment/>
      <protection/>
    </xf>
    <xf numFmtId="0" fontId="2" fillId="6" borderId="0" xfId="57" applyFill="1">
      <alignment/>
      <protection/>
    </xf>
    <xf numFmtId="0" fontId="5" fillId="34" borderId="11" xfId="57" applyFont="1" applyFill="1" applyBorder="1" applyProtection="1">
      <alignment/>
      <protection locked="0"/>
    </xf>
    <xf numFmtId="0" fontId="5" fillId="34" borderId="12" xfId="57" applyFont="1" applyFill="1" applyBorder="1" applyProtection="1">
      <alignment/>
      <protection locked="0"/>
    </xf>
    <xf numFmtId="1" fontId="5" fillId="34" borderId="13" xfId="57" applyNumberFormat="1" applyFont="1" applyFill="1" applyBorder="1" applyProtection="1">
      <alignment/>
      <protection locked="0"/>
    </xf>
    <xf numFmtId="0" fontId="2" fillId="6" borderId="0" xfId="57" applyFont="1" applyFill="1" applyAlignment="1">
      <alignment vertical="center"/>
      <protection/>
    </xf>
    <xf numFmtId="0" fontId="2" fillId="6" borderId="0" xfId="57" applyFont="1" applyFill="1">
      <alignment/>
      <protection/>
    </xf>
    <xf numFmtId="0" fontId="2" fillId="0" borderId="0" xfId="57" applyFont="1" applyFill="1" applyAlignment="1">
      <alignment vertical="center"/>
      <protection/>
    </xf>
    <xf numFmtId="0" fontId="2" fillId="0" borderId="0" xfId="57" applyFont="1" applyAlignment="1">
      <alignment vertical="center"/>
      <protection/>
    </xf>
    <xf numFmtId="0" fontId="2" fillId="6" borderId="0" xfId="57" applyFont="1" applyFill="1" applyBorder="1" applyAlignment="1">
      <alignment horizontal="center" vertical="center" wrapText="1"/>
      <protection/>
    </xf>
    <xf numFmtId="164" fontId="6" fillId="34" borderId="14" xfId="57" applyNumberFormat="1" applyFont="1" applyFill="1" applyBorder="1" applyAlignment="1" applyProtection="1">
      <alignment vertical="center"/>
      <protection/>
    </xf>
    <xf numFmtId="0" fontId="2" fillId="34" borderId="10" xfId="57" applyFill="1" applyBorder="1" applyProtection="1">
      <alignment/>
      <protection locked="0"/>
    </xf>
    <xf numFmtId="0" fontId="2" fillId="6" borderId="10" xfId="57" applyFill="1" applyBorder="1">
      <alignment/>
      <protection/>
    </xf>
    <xf numFmtId="0" fontId="3" fillId="0" borderId="0" xfId="57" applyFont="1" applyProtection="1">
      <alignment/>
      <protection locked="0"/>
    </xf>
    <xf numFmtId="14" fontId="7" fillId="0" borderId="15" xfId="57" applyNumberFormat="1" applyFont="1" applyBorder="1" applyProtection="1">
      <alignment/>
      <protection locked="0"/>
    </xf>
    <xf numFmtId="2" fontId="3" fillId="0" borderId="0" xfId="57" applyNumberFormat="1" applyFont="1" applyAlignment="1">
      <alignment horizontal="left"/>
      <protection/>
    </xf>
    <xf numFmtId="9" fontId="3" fillId="0" borderId="0" xfId="62" applyFont="1" applyAlignment="1">
      <alignment vertical="center"/>
    </xf>
    <xf numFmtId="2" fontId="3" fillId="0" borderId="0" xfId="57" applyNumberFormat="1" applyFont="1" applyAlignment="1" applyProtection="1">
      <alignment horizontal="right"/>
      <protection locked="0"/>
    </xf>
    <xf numFmtId="0" fontId="7" fillId="0" borderId="0" xfId="57" applyFont="1" applyProtection="1">
      <alignment/>
      <protection locked="0"/>
    </xf>
    <xf numFmtId="2" fontId="3" fillId="0" borderId="0" xfId="57" applyNumberFormat="1" applyFont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37" fillId="33" borderId="10" xfId="0" applyFont="1" applyFill="1" applyBorder="1" applyAlignment="1">
      <alignment horizontal="center" vertical="center" textRotation="90" wrapText="1"/>
    </xf>
    <xf numFmtId="0" fontId="0" fillId="34" borderId="10" xfId="0" applyFill="1" applyBorder="1" applyAlignment="1" applyProtection="1">
      <alignment/>
      <protection locked="0"/>
    </xf>
    <xf numFmtId="4" fontId="0" fillId="34" borderId="10" xfId="0" applyNumberFormat="1" applyFill="1" applyBorder="1" applyAlignment="1" applyProtection="1">
      <alignment/>
      <protection locked="0"/>
    </xf>
    <xf numFmtId="4" fontId="0" fillId="34" borderId="10" xfId="0" applyNumberFormat="1" applyFill="1" applyBorder="1" applyAlignment="1">
      <alignment/>
    </xf>
    <xf numFmtId="164" fontId="6" fillId="34" borderId="16" xfId="57" applyNumberFormat="1" applyFont="1" applyFill="1" applyBorder="1" applyAlignment="1" applyProtection="1">
      <alignment vertical="center"/>
      <protection/>
    </xf>
    <xf numFmtId="164" fontId="6" fillId="34" borderId="17" xfId="57" applyNumberFormat="1" applyFont="1" applyFill="1" applyBorder="1" applyAlignment="1" applyProtection="1">
      <alignment vertical="center"/>
      <protection/>
    </xf>
    <xf numFmtId="14" fontId="7" fillId="0" borderId="0" xfId="57" applyNumberFormat="1" applyFont="1" applyBorder="1" applyProtection="1">
      <alignment/>
      <protection locked="0"/>
    </xf>
    <xf numFmtId="0" fontId="3" fillId="0" borderId="15" xfId="57" applyFont="1" applyBorder="1" applyProtection="1">
      <alignment/>
      <protection locked="0"/>
    </xf>
    <xf numFmtId="10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4" fontId="0" fillId="35" borderId="10" xfId="58" applyNumberFormat="1" applyFill="1" applyBorder="1">
      <alignment/>
      <protection/>
    </xf>
    <xf numFmtId="4" fontId="0" fillId="35" borderId="10" xfId="0" applyNumberFormat="1" applyFill="1" applyBorder="1" applyAlignment="1">
      <alignment/>
    </xf>
    <xf numFmtId="0" fontId="3" fillId="0" borderId="0" xfId="57" applyFont="1" applyBorder="1" applyProtection="1">
      <alignment/>
      <protection locked="0"/>
    </xf>
    <xf numFmtId="9" fontId="3" fillId="0" borderId="15" xfId="62" applyFont="1" applyBorder="1" applyAlignment="1" applyProtection="1">
      <alignment vertical="center"/>
      <protection locked="0"/>
    </xf>
    <xf numFmtId="0" fontId="53" fillId="0" borderId="0" xfId="0" applyFont="1" applyAlignment="1">
      <alignment/>
    </xf>
    <xf numFmtId="0" fontId="8" fillId="0" borderId="15" xfId="57" applyFont="1" applyBorder="1" applyProtection="1">
      <alignment/>
      <protection locked="0"/>
    </xf>
    <xf numFmtId="0" fontId="54" fillId="33" borderId="10" xfId="0" applyFont="1" applyFill="1" applyBorder="1" applyAlignment="1">
      <alignment horizontal="center" vertical="center" wrapText="1"/>
    </xf>
    <xf numFmtId="0" fontId="31" fillId="0" borderId="10" xfId="58" applyFont="1" applyFill="1" applyBorder="1" applyAlignment="1">
      <alignment horizontal="center"/>
      <protection/>
    </xf>
    <xf numFmtId="0" fontId="55" fillId="0" borderId="0" xfId="0" applyFont="1" applyAlignment="1">
      <alignment horizontal="center"/>
    </xf>
    <xf numFmtId="0" fontId="9" fillId="0" borderId="0" xfId="57" applyFont="1" applyAlignment="1">
      <alignment horizontal="center"/>
      <protection/>
    </xf>
    <xf numFmtId="0" fontId="50" fillId="0" borderId="10" xfId="0" applyFont="1" applyBorder="1" applyAlignment="1">
      <alignment/>
    </xf>
    <xf numFmtId="4" fontId="50" fillId="0" borderId="10" xfId="0" applyNumberFormat="1" applyFont="1" applyBorder="1" applyAlignment="1">
      <alignment/>
    </xf>
    <xf numFmtId="0" fontId="2" fillId="0" borderId="0" xfId="57" applyAlignment="1">
      <alignment horizontal="center"/>
      <protection/>
    </xf>
    <xf numFmtId="0" fontId="4" fillId="6" borderId="0" xfId="57" applyFont="1" applyFill="1" applyAlignment="1">
      <alignment horizontal="center"/>
      <protection/>
    </xf>
    <xf numFmtId="0" fontId="5" fillId="6" borderId="18" xfId="57" applyFont="1" applyFill="1" applyBorder="1" applyAlignment="1">
      <alignment horizontal="center"/>
      <protection/>
    </xf>
    <xf numFmtId="0" fontId="5" fillId="6" borderId="16" xfId="57" applyFont="1" applyFill="1" applyBorder="1" applyAlignment="1">
      <alignment horizontal="center"/>
      <protection/>
    </xf>
    <xf numFmtId="0" fontId="5" fillId="6" borderId="19" xfId="57" applyFont="1" applyFill="1" applyBorder="1" applyAlignment="1">
      <alignment horizontal="center"/>
      <protection/>
    </xf>
    <xf numFmtId="0" fontId="5" fillId="6" borderId="20" xfId="57" applyFont="1" applyFill="1" applyBorder="1" applyAlignment="1">
      <alignment horizontal="center"/>
      <protection/>
    </xf>
    <xf numFmtId="0" fontId="5" fillId="6" borderId="21" xfId="57" applyFont="1" applyFill="1" applyBorder="1" applyAlignment="1">
      <alignment horizontal="center"/>
      <protection/>
    </xf>
    <xf numFmtId="0" fontId="5" fillId="6" borderId="22" xfId="57" applyFont="1" applyFill="1" applyBorder="1" applyAlignment="1">
      <alignment horizontal="center"/>
      <protection/>
    </xf>
    <xf numFmtId="0" fontId="2" fillId="6" borderId="0" xfId="57" applyFill="1" applyAlignment="1">
      <alignment horizontal="center"/>
      <protection/>
    </xf>
    <xf numFmtId="0" fontId="2" fillId="6" borderId="10" xfId="57" applyFill="1" applyBorder="1" applyAlignment="1">
      <alignment horizontal="center"/>
      <protection/>
    </xf>
    <xf numFmtId="0" fontId="6" fillId="35" borderId="21" xfId="57" applyFont="1" applyFill="1" applyBorder="1" applyAlignment="1">
      <alignment horizontal="center" vertical="center" wrapText="1"/>
      <protection/>
    </xf>
    <xf numFmtId="0" fontId="6" fillId="35" borderId="23" xfId="57" applyFont="1" applyFill="1" applyBorder="1" applyAlignment="1">
      <alignment horizontal="center" vertical="center" wrapText="1"/>
      <protection/>
    </xf>
    <xf numFmtId="0" fontId="5" fillId="6" borderId="0" xfId="57" applyFont="1" applyFill="1" applyAlignment="1">
      <alignment horizontal="center" wrapText="1"/>
      <protection/>
    </xf>
    <xf numFmtId="0" fontId="6" fillId="35" borderId="18" xfId="57" applyFont="1" applyFill="1" applyBorder="1" applyAlignment="1">
      <alignment horizontal="center" vertical="center" wrapText="1"/>
      <protection/>
    </xf>
    <xf numFmtId="0" fontId="6" fillId="35" borderId="24" xfId="57" applyFont="1" applyFill="1" applyBorder="1" applyAlignment="1">
      <alignment horizontal="center" vertical="center" wrapText="1"/>
      <protection/>
    </xf>
    <xf numFmtId="0" fontId="6" fillId="35" borderId="25" xfId="57" applyFont="1" applyFill="1" applyBorder="1" applyAlignment="1">
      <alignment horizontal="center" vertical="center" wrapText="1"/>
      <protection/>
    </xf>
    <xf numFmtId="0" fontId="6" fillId="35" borderId="26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876300</xdr:colOff>
      <xdr:row>4</xdr:row>
      <xdr:rowOff>171450</xdr:rowOff>
    </xdr:to>
    <xdr:pic>
      <xdr:nvPicPr>
        <xdr:cNvPr id="1" name="Picture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4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zindjija.r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0"/>
  <sheetViews>
    <sheetView view="pageBreakPreview" zoomScaleSheetLayoutView="100" zoomScalePageLayoutView="0" workbookViewId="0" topLeftCell="A10">
      <selection activeCell="A22" sqref="A22:F24"/>
    </sheetView>
  </sheetViews>
  <sheetFormatPr defaultColWidth="9.140625" defaultRowHeight="15"/>
  <cols>
    <col min="1" max="1" width="13.28125" style="7" customWidth="1"/>
    <col min="2" max="2" width="9.140625" style="7" customWidth="1"/>
    <col min="3" max="3" width="21.7109375" style="7" customWidth="1"/>
    <col min="4" max="4" width="34.00390625" style="7" customWidth="1"/>
    <col min="5" max="5" width="9.140625" style="7" customWidth="1"/>
    <col min="6" max="6" width="6.140625" style="7" customWidth="1"/>
    <col min="7" max="16384" width="9.140625" style="7" customWidth="1"/>
  </cols>
  <sheetData>
    <row r="1" spans="1:3" ht="15.75">
      <c r="A1" s="55"/>
      <c r="B1" s="6" t="s">
        <v>77</v>
      </c>
      <c r="C1" s="6"/>
    </row>
    <row r="2" spans="1:3" ht="15.75">
      <c r="A2" s="55"/>
      <c r="B2" s="6" t="s">
        <v>78</v>
      </c>
      <c r="C2" s="6"/>
    </row>
    <row r="3" spans="1:3" ht="15.75">
      <c r="A3" s="55"/>
      <c r="B3" s="6" t="s">
        <v>79</v>
      </c>
      <c r="C3" s="6"/>
    </row>
    <row r="4" spans="1:3" ht="15.75">
      <c r="A4" s="55"/>
      <c r="B4" s="6" t="s">
        <v>80</v>
      </c>
      <c r="C4" s="6"/>
    </row>
    <row r="5" spans="2:3" ht="15.75">
      <c r="B5" s="6" t="s">
        <v>81</v>
      </c>
      <c r="C5" s="6"/>
    </row>
    <row r="6" spans="2:3" ht="15.75">
      <c r="B6" s="6" t="s">
        <v>82</v>
      </c>
      <c r="C6" s="8" t="s">
        <v>83</v>
      </c>
    </row>
    <row r="8" spans="1:12" ht="18.75">
      <c r="A8" s="56" t="s">
        <v>130</v>
      </c>
      <c r="B8" s="56"/>
      <c r="C8" s="56"/>
      <c r="D8" s="56"/>
      <c r="E8" s="56"/>
      <c r="F8" s="56"/>
      <c r="G8" s="9"/>
      <c r="H8" s="9"/>
      <c r="I8" s="9"/>
      <c r="J8" s="9"/>
      <c r="K8" s="9"/>
      <c r="L8" s="9"/>
    </row>
    <row r="9" spans="7:12" ht="12.75">
      <c r="G9" s="10"/>
      <c r="H9" s="10"/>
      <c r="I9" s="10"/>
      <c r="J9" s="10"/>
      <c r="K9" s="10"/>
      <c r="L9" s="10"/>
    </row>
    <row r="10" spans="1:12" ht="13.5" thickBot="1">
      <c r="A10" s="11"/>
      <c r="B10" s="11"/>
      <c r="C10" s="11"/>
      <c r="D10" s="11"/>
      <c r="E10" s="11"/>
      <c r="F10" s="11"/>
      <c r="G10" s="10"/>
      <c r="H10" s="10"/>
      <c r="I10" s="10"/>
      <c r="J10" s="10"/>
      <c r="K10" s="10"/>
      <c r="L10" s="10"/>
    </row>
    <row r="11" spans="1:12" ht="15.75">
      <c r="A11" s="11"/>
      <c r="B11" s="57" t="s">
        <v>84</v>
      </c>
      <c r="C11" s="58"/>
      <c r="D11" s="12"/>
      <c r="E11" s="11"/>
      <c r="F11" s="11"/>
      <c r="G11" s="10"/>
      <c r="H11" s="10"/>
      <c r="I11" s="10"/>
      <c r="J11" s="10"/>
      <c r="K11" s="10"/>
      <c r="L11" s="10"/>
    </row>
    <row r="12" spans="1:12" ht="15.75">
      <c r="A12" s="11"/>
      <c r="B12" s="59" t="s">
        <v>85</v>
      </c>
      <c r="C12" s="60"/>
      <c r="D12" s="13"/>
      <c r="E12" s="11"/>
      <c r="F12" s="11"/>
      <c r="G12" s="10"/>
      <c r="H12" s="10"/>
      <c r="I12" s="10"/>
      <c r="J12" s="10"/>
      <c r="K12" s="10"/>
      <c r="L12" s="10"/>
    </row>
    <row r="13" spans="1:12" ht="16.5" thickBot="1">
      <c r="A13" s="11"/>
      <c r="B13" s="61" t="s">
        <v>86</v>
      </c>
      <c r="C13" s="62"/>
      <c r="D13" s="14"/>
      <c r="E13" s="11"/>
      <c r="F13" s="11"/>
      <c r="G13" s="10"/>
      <c r="H13" s="10"/>
      <c r="I13" s="10"/>
      <c r="J13" s="10"/>
      <c r="K13" s="10"/>
      <c r="L13" s="10"/>
    </row>
    <row r="14" spans="1:12" ht="7.5" customHeight="1">
      <c r="A14" s="11"/>
      <c r="B14" s="11"/>
      <c r="C14" s="11"/>
      <c r="D14" s="11"/>
      <c r="E14" s="11"/>
      <c r="F14" s="11"/>
      <c r="G14" s="10"/>
      <c r="H14" s="10"/>
      <c r="I14" s="10"/>
      <c r="J14" s="10"/>
      <c r="K14" s="10"/>
      <c r="L14" s="10"/>
    </row>
    <row r="15" spans="1:6" ht="4.5" customHeight="1">
      <c r="A15" s="11"/>
      <c r="B15" s="63"/>
      <c r="C15" s="63"/>
      <c r="D15" s="11"/>
      <c r="E15" s="11"/>
      <c r="F15" s="11"/>
    </row>
    <row r="16" spans="1:12" ht="86.25" customHeight="1" thickBot="1">
      <c r="A16" s="11"/>
      <c r="B16" s="11"/>
      <c r="C16" s="11"/>
      <c r="D16" s="11"/>
      <c r="E16" s="11"/>
      <c r="F16" s="11"/>
      <c r="G16" s="10"/>
      <c r="H16" s="10"/>
      <c r="I16" s="10"/>
      <c r="J16" s="10"/>
      <c r="K16" s="10"/>
      <c r="L16" s="10"/>
    </row>
    <row r="17" spans="1:12" s="18" customFormat="1" ht="12.75">
      <c r="A17" s="19"/>
      <c r="B17" s="68" t="s">
        <v>73</v>
      </c>
      <c r="C17" s="69"/>
      <c r="D17" s="37">
        <f>SUM('Tehn. Specifikacija'!L2:L48)</f>
        <v>0</v>
      </c>
      <c r="E17" s="15"/>
      <c r="F17" s="16"/>
      <c r="G17" s="17"/>
      <c r="H17" s="17"/>
      <c r="I17" s="17"/>
      <c r="J17" s="17"/>
      <c r="K17" s="17"/>
      <c r="L17" s="17"/>
    </row>
    <row r="18" spans="1:12" s="18" customFormat="1" ht="12.75">
      <c r="A18" s="19"/>
      <c r="B18" s="70"/>
      <c r="C18" s="71"/>
      <c r="D18" s="20">
        <f>SUM('Tehn. Specifikacija'!N2:N48)</f>
        <v>0</v>
      </c>
      <c r="E18" s="15"/>
      <c r="F18" s="16"/>
      <c r="G18" s="17"/>
      <c r="H18" s="17"/>
      <c r="I18" s="17"/>
      <c r="J18" s="17"/>
      <c r="K18" s="17"/>
      <c r="L18" s="17"/>
    </row>
    <row r="19" spans="1:12" s="18" customFormat="1" ht="13.5" thickBot="1">
      <c r="A19" s="19"/>
      <c r="B19" s="65" t="s">
        <v>75</v>
      </c>
      <c r="C19" s="66"/>
      <c r="D19" s="38">
        <f>SUM('Tehn. Specifikacija'!O2:O48)</f>
        <v>0</v>
      </c>
      <c r="E19" s="15"/>
      <c r="F19" s="16"/>
      <c r="G19" s="17"/>
      <c r="H19" s="17"/>
      <c r="I19" s="17"/>
      <c r="J19" s="17"/>
      <c r="K19" s="17"/>
      <c r="L19" s="17"/>
    </row>
    <row r="20" spans="1:12" ht="4.5" customHeight="1">
      <c r="A20" s="11"/>
      <c r="B20" s="11"/>
      <c r="C20" s="11"/>
      <c r="D20" s="11"/>
      <c r="E20" s="11"/>
      <c r="F20" s="11"/>
      <c r="G20" s="10"/>
      <c r="H20" s="10"/>
      <c r="I20" s="10"/>
      <c r="J20" s="10"/>
      <c r="K20" s="10"/>
      <c r="L20" s="10"/>
    </row>
    <row r="21" spans="1:12" ht="5.25" customHeight="1" hidden="1">
      <c r="A21" s="11"/>
      <c r="B21" s="11"/>
      <c r="C21" s="11"/>
      <c r="D21" s="11"/>
      <c r="E21" s="11"/>
      <c r="F21" s="11"/>
      <c r="G21" s="10"/>
      <c r="H21" s="10"/>
      <c r="I21" s="10"/>
      <c r="J21" s="10"/>
      <c r="K21" s="10"/>
      <c r="L21" s="10"/>
    </row>
    <row r="22" spans="1:12" ht="18" customHeight="1">
      <c r="A22" s="67" t="s">
        <v>87</v>
      </c>
      <c r="B22" s="67"/>
      <c r="C22" s="67"/>
      <c r="D22" s="67"/>
      <c r="E22" s="67"/>
      <c r="F22" s="67"/>
      <c r="G22" s="10"/>
      <c r="H22" s="10"/>
      <c r="I22" s="10"/>
      <c r="J22" s="10"/>
      <c r="K22" s="10"/>
      <c r="L22" s="10"/>
    </row>
    <row r="23" spans="1:12" ht="16.5" customHeight="1">
      <c r="A23" s="67"/>
      <c r="B23" s="67"/>
      <c r="C23" s="67"/>
      <c r="D23" s="67"/>
      <c r="E23" s="67"/>
      <c r="F23" s="67"/>
      <c r="G23" s="10"/>
      <c r="H23" s="10"/>
      <c r="I23" s="10"/>
      <c r="J23" s="10"/>
      <c r="K23" s="10"/>
      <c r="L23" s="10"/>
    </row>
    <row r="24" spans="1:12" ht="33.75" customHeight="1">
      <c r="A24" s="67"/>
      <c r="B24" s="67"/>
      <c r="C24" s="67"/>
      <c r="D24" s="67"/>
      <c r="E24" s="67"/>
      <c r="F24" s="67"/>
      <c r="G24" s="10"/>
      <c r="H24" s="10"/>
      <c r="I24" s="10"/>
      <c r="J24" s="10"/>
      <c r="K24" s="10"/>
      <c r="L24" s="10"/>
    </row>
    <row r="25" spans="7:9" ht="18.75">
      <c r="G25" s="9"/>
      <c r="H25" s="9"/>
      <c r="I25" s="9"/>
    </row>
    <row r="26" spans="2:9" ht="12.75">
      <c r="B26" s="64" t="s">
        <v>76</v>
      </c>
      <c r="C26" s="64"/>
      <c r="D26" s="21"/>
      <c r="E26" s="22" t="s">
        <v>88</v>
      </c>
      <c r="G26" s="10"/>
      <c r="H26" s="10"/>
      <c r="I26" s="10"/>
    </row>
    <row r="27" spans="2:9" ht="12.75">
      <c r="B27" s="64" t="s">
        <v>99</v>
      </c>
      <c r="C27" s="64"/>
      <c r="D27" s="21"/>
      <c r="E27" s="22" t="s">
        <v>88</v>
      </c>
      <c r="G27" s="10"/>
      <c r="H27" s="10"/>
      <c r="I27" s="10"/>
    </row>
    <row r="28" spans="2:9" ht="12.75">
      <c r="B28" s="64" t="s">
        <v>98</v>
      </c>
      <c r="C28" s="64"/>
      <c r="D28" s="21"/>
      <c r="E28" s="22" t="s">
        <v>88</v>
      </c>
      <c r="G28" s="10"/>
      <c r="H28" s="10"/>
      <c r="I28" s="10"/>
    </row>
    <row r="29" spans="1:10" ht="15.75">
      <c r="A29" s="23" t="s">
        <v>89</v>
      </c>
      <c r="B29" s="24"/>
      <c r="D29" s="25" t="s">
        <v>90</v>
      </c>
      <c r="E29" s="26" t="s">
        <v>91</v>
      </c>
      <c r="F29" s="27"/>
      <c r="G29" s="10"/>
      <c r="H29" s="10"/>
      <c r="I29" s="10"/>
      <c r="J29" s="26"/>
    </row>
    <row r="30" spans="2:10" ht="15.75">
      <c r="B30" s="23"/>
      <c r="C30" s="28"/>
      <c r="D30" s="27"/>
      <c r="E30" s="46"/>
      <c r="F30" s="27"/>
      <c r="G30" s="29"/>
      <c r="I30" s="26"/>
      <c r="J30" s="26"/>
    </row>
  </sheetData>
  <sheetProtection password="8999" sheet="1"/>
  <mergeCells count="13">
    <mergeCell ref="B27:C27"/>
    <mergeCell ref="B28:C28"/>
    <mergeCell ref="B19:C19"/>
    <mergeCell ref="A22:F24"/>
    <mergeCell ref="B26:C26"/>
    <mergeCell ref="B17:C17"/>
    <mergeCell ref="B18:C18"/>
    <mergeCell ref="A1:A4"/>
    <mergeCell ref="A8:F8"/>
    <mergeCell ref="B11:C11"/>
    <mergeCell ref="B12:C12"/>
    <mergeCell ref="B13:C13"/>
    <mergeCell ref="B15:C15"/>
  </mergeCells>
  <dataValidations count="2">
    <dataValidation type="whole" allowBlank="1" showInputMessage="1" showErrorMessage="1" promptTitle="Unesite PIB" prompt="Unesite PIB ponuđača 9 cifara" sqref="D13">
      <formula1>0</formula1>
      <formula2>999999999</formula2>
    </dataValidation>
    <dataValidation type="textLength" allowBlank="1" showInputMessage="1" showErrorMessage="1" promptTitle="Unesite naziv ponuđača" prompt="Unesite naziv ponuđača min 3 slova, maximalno 40" sqref="D11">
      <formula1>3</formula1>
      <formula2>40</formula2>
    </dataValidation>
  </dataValidations>
  <hyperlinks>
    <hyperlink ref="C6" r:id="rId1" display="www.dzindjija.rs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7"/>
  <sheetViews>
    <sheetView tabSelected="1" view="pageBreakPreview" zoomScale="90" zoomScaleNormal="80" zoomScaleSheetLayoutView="90" zoomScalePageLayoutView="0" workbookViewId="0" topLeftCell="A1">
      <pane xSplit="10" ySplit="1" topLeftCell="K30" activePane="bottomRight" state="frozen"/>
      <selection pane="topLeft" activeCell="A1" sqref="A1"/>
      <selection pane="topRight" activeCell="K1" sqref="K1"/>
      <selection pane="bottomLeft" activeCell="A2" sqref="A2"/>
      <selection pane="bottomRight" activeCell="E49" sqref="E49"/>
    </sheetView>
  </sheetViews>
  <sheetFormatPr defaultColWidth="9.140625" defaultRowHeight="15"/>
  <cols>
    <col min="1" max="1" width="4.57421875" style="0" customWidth="1"/>
    <col min="2" max="2" width="0.13671875" style="0" hidden="1" customWidth="1"/>
    <col min="3" max="3" width="60.7109375" style="0" customWidth="1"/>
    <col min="5" max="5" width="8.421875" style="51" customWidth="1"/>
    <col min="6" max="6" width="11.00390625" style="0" hidden="1" customWidth="1"/>
    <col min="7" max="7" width="9.57421875" style="0" hidden="1" customWidth="1"/>
    <col min="8" max="8" width="12.57421875" style="0" hidden="1" customWidth="1"/>
    <col min="9" max="9" width="13.8515625" style="0" hidden="1" customWidth="1"/>
    <col min="10" max="10" width="13.7109375" style="0" customWidth="1"/>
    <col min="11" max="11" width="10.8515625" style="0" customWidth="1"/>
    <col min="12" max="12" width="14.28125" style="0" customWidth="1"/>
    <col min="13" max="13" width="0.71875" style="0" hidden="1" customWidth="1"/>
    <col min="14" max="14" width="12.28125" style="0" customWidth="1"/>
    <col min="15" max="15" width="13.8515625" style="0" customWidth="1"/>
  </cols>
  <sheetData>
    <row r="1" spans="1:15" ht="63.75" customHeight="1">
      <c r="A1" s="33" t="s">
        <v>66</v>
      </c>
      <c r="B1" s="1" t="s">
        <v>0</v>
      </c>
      <c r="C1" s="1" t="s">
        <v>1</v>
      </c>
      <c r="D1" s="1" t="s">
        <v>67</v>
      </c>
      <c r="E1" s="49" t="s">
        <v>2</v>
      </c>
      <c r="F1" s="2" t="s">
        <v>120</v>
      </c>
      <c r="G1" s="2" t="s">
        <v>3</v>
      </c>
      <c r="H1" s="2" t="s">
        <v>4</v>
      </c>
      <c r="I1" s="2" t="s">
        <v>5</v>
      </c>
      <c r="J1" s="1" t="s">
        <v>72</v>
      </c>
      <c r="K1" s="1" t="s">
        <v>126</v>
      </c>
      <c r="L1" s="1" t="s">
        <v>73</v>
      </c>
      <c r="M1" s="1" t="s">
        <v>74</v>
      </c>
      <c r="N1" s="1" t="s">
        <v>127</v>
      </c>
      <c r="O1" s="1" t="s">
        <v>75</v>
      </c>
    </row>
    <row r="2" spans="1:15" ht="15.75">
      <c r="A2" s="42">
        <v>1</v>
      </c>
      <c r="B2" s="5" t="s">
        <v>65</v>
      </c>
      <c r="C2" s="5" t="s">
        <v>116</v>
      </c>
      <c r="D2" s="5" t="s">
        <v>68</v>
      </c>
      <c r="E2" s="50">
        <v>100</v>
      </c>
      <c r="F2" s="3">
        <v>60</v>
      </c>
      <c r="G2" s="3">
        <f aca="true" t="shared" si="0" ref="G2:G31">F2/1.2</f>
        <v>50</v>
      </c>
      <c r="H2" s="3">
        <f aca="true" t="shared" si="1" ref="H2:H31">E2*G2</f>
        <v>5000</v>
      </c>
      <c r="I2" s="3">
        <f aca="true" t="shared" si="2" ref="I2:I31">H2*1.2</f>
        <v>6000</v>
      </c>
      <c r="J2" s="30"/>
      <c r="K2" s="31"/>
      <c r="L2" s="32">
        <f aca="true" t="shared" si="3" ref="L2:L14">E2*K2</f>
        <v>0</v>
      </c>
      <c r="M2" s="41">
        <v>0.2</v>
      </c>
      <c r="N2" s="32">
        <f aca="true" t="shared" si="4" ref="N2:N14">L2*M2</f>
        <v>0</v>
      </c>
      <c r="O2" s="32">
        <f aca="true" t="shared" si="5" ref="O2:O14">SUM(N2+L2)</f>
        <v>0</v>
      </c>
    </row>
    <row r="3" spans="1:15" ht="15.75">
      <c r="A3" s="42">
        <v>2</v>
      </c>
      <c r="B3" s="5"/>
      <c r="C3" s="5" t="s">
        <v>117</v>
      </c>
      <c r="D3" s="5" t="s">
        <v>100</v>
      </c>
      <c r="E3" s="50">
        <v>10</v>
      </c>
      <c r="F3" s="3">
        <v>100</v>
      </c>
      <c r="G3" s="3">
        <f t="shared" si="0"/>
        <v>83.33333333333334</v>
      </c>
      <c r="H3" s="3">
        <f t="shared" si="1"/>
        <v>833.3333333333335</v>
      </c>
      <c r="I3" s="3">
        <f t="shared" si="2"/>
        <v>1000.0000000000001</v>
      </c>
      <c r="J3" s="30"/>
      <c r="K3" s="31"/>
      <c r="L3" s="32">
        <f t="shared" si="3"/>
        <v>0</v>
      </c>
      <c r="M3" s="41">
        <v>0.2</v>
      </c>
      <c r="N3" s="32">
        <f t="shared" si="4"/>
        <v>0</v>
      </c>
      <c r="O3" s="32">
        <f t="shared" si="5"/>
        <v>0</v>
      </c>
    </row>
    <row r="4" spans="1:15" ht="15.75">
      <c r="A4" s="42">
        <v>3</v>
      </c>
      <c r="B4" s="5" t="s">
        <v>55</v>
      </c>
      <c r="C4" s="5" t="s">
        <v>56</v>
      </c>
      <c r="D4" s="5" t="s">
        <v>68</v>
      </c>
      <c r="E4" s="50">
        <v>4</v>
      </c>
      <c r="F4" s="3">
        <v>629.75</v>
      </c>
      <c r="G4" s="3">
        <f t="shared" si="0"/>
        <v>524.7916666666667</v>
      </c>
      <c r="H4" s="3">
        <f t="shared" si="1"/>
        <v>2099.166666666667</v>
      </c>
      <c r="I4" s="3">
        <f t="shared" si="2"/>
        <v>2519.0000000000005</v>
      </c>
      <c r="J4" s="30"/>
      <c r="K4" s="31"/>
      <c r="L4" s="32">
        <f t="shared" si="3"/>
        <v>0</v>
      </c>
      <c r="M4" s="41">
        <v>0.2</v>
      </c>
      <c r="N4" s="32">
        <f t="shared" si="4"/>
        <v>0</v>
      </c>
      <c r="O4" s="32">
        <f t="shared" si="5"/>
        <v>0</v>
      </c>
    </row>
    <row r="5" spans="1:15" ht="15.75">
      <c r="A5" s="42">
        <v>4</v>
      </c>
      <c r="B5" s="5"/>
      <c r="C5" s="5" t="s">
        <v>101</v>
      </c>
      <c r="D5" s="5" t="s">
        <v>100</v>
      </c>
      <c r="E5" s="50">
        <v>80</v>
      </c>
      <c r="F5" s="3">
        <v>50</v>
      </c>
      <c r="G5" s="3">
        <f t="shared" si="0"/>
        <v>41.66666666666667</v>
      </c>
      <c r="H5" s="3">
        <f t="shared" si="1"/>
        <v>3333.333333333334</v>
      </c>
      <c r="I5" s="3">
        <f t="shared" si="2"/>
        <v>4000.0000000000005</v>
      </c>
      <c r="J5" s="30"/>
      <c r="K5" s="31"/>
      <c r="L5" s="32">
        <f t="shared" si="3"/>
        <v>0</v>
      </c>
      <c r="M5" s="41">
        <v>0.2</v>
      </c>
      <c r="N5" s="32">
        <f t="shared" si="4"/>
        <v>0</v>
      </c>
      <c r="O5" s="32">
        <f t="shared" si="5"/>
        <v>0</v>
      </c>
    </row>
    <row r="6" spans="1:15" ht="15.75">
      <c r="A6" s="42">
        <v>5</v>
      </c>
      <c r="B6" s="5"/>
      <c r="C6" s="5" t="s">
        <v>103</v>
      </c>
      <c r="D6" s="5" t="s">
        <v>100</v>
      </c>
      <c r="E6" s="50">
        <v>200</v>
      </c>
      <c r="F6" s="3">
        <v>10</v>
      </c>
      <c r="G6" s="3">
        <f t="shared" si="0"/>
        <v>8.333333333333334</v>
      </c>
      <c r="H6" s="3">
        <f t="shared" si="1"/>
        <v>1666.6666666666667</v>
      </c>
      <c r="I6" s="3">
        <f t="shared" si="2"/>
        <v>2000</v>
      </c>
      <c r="J6" s="30"/>
      <c r="K6" s="31"/>
      <c r="L6" s="32">
        <f t="shared" si="3"/>
        <v>0</v>
      </c>
      <c r="M6" s="41">
        <v>0.2</v>
      </c>
      <c r="N6" s="32">
        <f t="shared" si="4"/>
        <v>0</v>
      </c>
      <c r="O6" s="32">
        <f t="shared" si="5"/>
        <v>0</v>
      </c>
    </row>
    <row r="7" spans="1:15" ht="15.75">
      <c r="A7" s="42">
        <v>6</v>
      </c>
      <c r="B7" s="5" t="s">
        <v>23</v>
      </c>
      <c r="C7" s="5" t="s">
        <v>102</v>
      </c>
      <c r="D7" s="5" t="s">
        <v>68</v>
      </c>
      <c r="E7" s="50">
        <v>2</v>
      </c>
      <c r="F7" s="3">
        <v>2800</v>
      </c>
      <c r="G7" s="3">
        <f t="shared" si="0"/>
        <v>2333.3333333333335</v>
      </c>
      <c r="H7" s="3">
        <f t="shared" si="1"/>
        <v>4666.666666666667</v>
      </c>
      <c r="I7" s="3">
        <f t="shared" si="2"/>
        <v>5600</v>
      </c>
      <c r="J7" s="30"/>
      <c r="K7" s="31"/>
      <c r="L7" s="32">
        <f t="shared" si="3"/>
        <v>0</v>
      </c>
      <c r="M7" s="41">
        <v>0.2</v>
      </c>
      <c r="N7" s="32">
        <f t="shared" si="4"/>
        <v>0</v>
      </c>
      <c r="O7" s="32">
        <f t="shared" si="5"/>
        <v>0</v>
      </c>
    </row>
    <row r="8" spans="1:15" ht="15.75">
      <c r="A8" s="42">
        <v>7</v>
      </c>
      <c r="B8" s="5" t="s">
        <v>59</v>
      </c>
      <c r="C8" s="5" t="s">
        <v>60</v>
      </c>
      <c r="D8" s="5" t="s">
        <v>68</v>
      </c>
      <c r="E8" s="50">
        <v>2</v>
      </c>
      <c r="F8" s="3">
        <v>690</v>
      </c>
      <c r="G8" s="3">
        <f t="shared" si="0"/>
        <v>575</v>
      </c>
      <c r="H8" s="3">
        <f t="shared" si="1"/>
        <v>1150</v>
      </c>
      <c r="I8" s="3">
        <f t="shared" si="2"/>
        <v>1380</v>
      </c>
      <c r="J8" s="30"/>
      <c r="K8" s="31"/>
      <c r="L8" s="32">
        <f t="shared" si="3"/>
        <v>0</v>
      </c>
      <c r="M8" s="41">
        <v>0.2</v>
      </c>
      <c r="N8" s="32">
        <f t="shared" si="4"/>
        <v>0</v>
      </c>
      <c r="O8" s="32">
        <f t="shared" si="5"/>
        <v>0</v>
      </c>
    </row>
    <row r="9" spans="1:15" ht="15.75">
      <c r="A9" s="42">
        <v>8</v>
      </c>
      <c r="B9" s="5" t="s">
        <v>11</v>
      </c>
      <c r="C9" s="5" t="s">
        <v>12</v>
      </c>
      <c r="D9" s="5" t="s">
        <v>68</v>
      </c>
      <c r="E9" s="50">
        <v>5</v>
      </c>
      <c r="F9" s="4">
        <v>77</v>
      </c>
      <c r="G9" s="4">
        <f t="shared" si="0"/>
        <v>64.16666666666667</v>
      </c>
      <c r="H9" s="3">
        <f t="shared" si="1"/>
        <v>320.83333333333337</v>
      </c>
      <c r="I9" s="3">
        <f t="shared" si="2"/>
        <v>385.00000000000006</v>
      </c>
      <c r="J9" s="30"/>
      <c r="K9" s="31"/>
      <c r="L9" s="32">
        <f t="shared" si="3"/>
        <v>0</v>
      </c>
      <c r="M9" s="41">
        <v>0.2</v>
      </c>
      <c r="N9" s="32">
        <f t="shared" si="4"/>
        <v>0</v>
      </c>
      <c r="O9" s="32">
        <f t="shared" si="5"/>
        <v>0</v>
      </c>
    </row>
    <row r="10" spans="1:15" ht="15.75">
      <c r="A10" s="42">
        <v>9</v>
      </c>
      <c r="B10" s="5" t="s">
        <v>41</v>
      </c>
      <c r="C10" s="5" t="s">
        <v>42</v>
      </c>
      <c r="D10" s="5" t="s">
        <v>68</v>
      </c>
      <c r="E10" s="50">
        <v>100</v>
      </c>
      <c r="F10" s="3">
        <v>10</v>
      </c>
      <c r="G10" s="3">
        <f t="shared" si="0"/>
        <v>8.333333333333334</v>
      </c>
      <c r="H10" s="3">
        <f t="shared" si="1"/>
        <v>833.3333333333334</v>
      </c>
      <c r="I10" s="3">
        <f t="shared" si="2"/>
        <v>1000</v>
      </c>
      <c r="J10" s="30"/>
      <c r="K10" s="31"/>
      <c r="L10" s="32">
        <f t="shared" si="3"/>
        <v>0</v>
      </c>
      <c r="M10" s="41">
        <v>0.2</v>
      </c>
      <c r="N10" s="32">
        <f t="shared" si="4"/>
        <v>0</v>
      </c>
      <c r="O10" s="32">
        <f t="shared" si="5"/>
        <v>0</v>
      </c>
    </row>
    <row r="11" spans="1:15" ht="15.75">
      <c r="A11" s="42">
        <v>10</v>
      </c>
      <c r="B11" s="5" t="s">
        <v>45</v>
      </c>
      <c r="C11" s="5" t="s">
        <v>106</v>
      </c>
      <c r="D11" s="5" t="s">
        <v>105</v>
      </c>
      <c r="E11" s="50">
        <v>4</v>
      </c>
      <c r="F11" s="3">
        <v>7</v>
      </c>
      <c r="G11" s="3">
        <f t="shared" si="0"/>
        <v>5.833333333333334</v>
      </c>
      <c r="H11" s="3">
        <f t="shared" si="1"/>
        <v>23.333333333333336</v>
      </c>
      <c r="I11" s="3">
        <f t="shared" si="2"/>
        <v>28.000000000000004</v>
      </c>
      <c r="J11" s="30"/>
      <c r="K11" s="31"/>
      <c r="L11" s="32">
        <f t="shared" si="3"/>
        <v>0</v>
      </c>
      <c r="M11" s="41">
        <v>0.2</v>
      </c>
      <c r="N11" s="32">
        <f t="shared" si="4"/>
        <v>0</v>
      </c>
      <c r="O11" s="32">
        <f t="shared" si="5"/>
        <v>0</v>
      </c>
    </row>
    <row r="12" spans="1:15" ht="15.75">
      <c r="A12" s="42">
        <v>11</v>
      </c>
      <c r="B12" s="5" t="s">
        <v>48</v>
      </c>
      <c r="C12" s="5" t="s">
        <v>92</v>
      </c>
      <c r="D12" s="5" t="s">
        <v>69</v>
      </c>
      <c r="E12" s="50">
        <v>4</v>
      </c>
      <c r="F12" s="3">
        <v>864</v>
      </c>
      <c r="G12" s="3">
        <f t="shared" si="0"/>
        <v>720</v>
      </c>
      <c r="H12" s="3">
        <f t="shared" si="1"/>
        <v>2880</v>
      </c>
      <c r="I12" s="3">
        <f t="shared" si="2"/>
        <v>3456</v>
      </c>
      <c r="J12" s="30"/>
      <c r="K12" s="31"/>
      <c r="L12" s="32">
        <f t="shared" si="3"/>
        <v>0</v>
      </c>
      <c r="M12" s="41">
        <v>0.2</v>
      </c>
      <c r="N12" s="32">
        <f t="shared" si="4"/>
        <v>0</v>
      </c>
      <c r="O12" s="32">
        <f t="shared" si="5"/>
        <v>0</v>
      </c>
    </row>
    <row r="13" spans="1:15" ht="15.75">
      <c r="A13" s="42">
        <v>12</v>
      </c>
      <c r="B13" s="5" t="s">
        <v>54</v>
      </c>
      <c r="C13" s="5" t="s">
        <v>95</v>
      </c>
      <c r="D13" s="5" t="s">
        <v>68</v>
      </c>
      <c r="E13" s="50">
        <v>7</v>
      </c>
      <c r="F13" s="3">
        <v>500</v>
      </c>
      <c r="G13" s="3">
        <f t="shared" si="0"/>
        <v>416.6666666666667</v>
      </c>
      <c r="H13" s="3">
        <f t="shared" si="1"/>
        <v>2916.666666666667</v>
      </c>
      <c r="I13" s="3">
        <f t="shared" si="2"/>
        <v>3500.0000000000005</v>
      </c>
      <c r="J13" s="30"/>
      <c r="K13" s="31"/>
      <c r="L13" s="32">
        <f t="shared" si="3"/>
        <v>0</v>
      </c>
      <c r="M13" s="41">
        <v>0.2</v>
      </c>
      <c r="N13" s="32">
        <f t="shared" si="4"/>
        <v>0</v>
      </c>
      <c r="O13" s="32">
        <f t="shared" si="5"/>
        <v>0</v>
      </c>
    </row>
    <row r="14" spans="1:15" ht="15.75">
      <c r="A14" s="42">
        <v>13</v>
      </c>
      <c r="B14" s="5" t="s">
        <v>6</v>
      </c>
      <c r="C14" s="5" t="s">
        <v>93</v>
      </c>
      <c r="D14" s="5" t="s">
        <v>69</v>
      </c>
      <c r="E14" s="50">
        <v>5</v>
      </c>
      <c r="F14" s="3">
        <v>230</v>
      </c>
      <c r="G14" s="3">
        <f t="shared" si="0"/>
        <v>191.66666666666669</v>
      </c>
      <c r="H14" s="3">
        <f t="shared" si="1"/>
        <v>958.3333333333335</v>
      </c>
      <c r="I14" s="3">
        <f t="shared" si="2"/>
        <v>1150.0000000000002</v>
      </c>
      <c r="J14" s="30"/>
      <c r="K14" s="31"/>
      <c r="L14" s="32">
        <f t="shared" si="3"/>
        <v>0</v>
      </c>
      <c r="M14" s="41">
        <v>0.2</v>
      </c>
      <c r="N14" s="32">
        <f t="shared" si="4"/>
        <v>0</v>
      </c>
      <c r="O14" s="32">
        <f t="shared" si="5"/>
        <v>0</v>
      </c>
    </row>
    <row r="15" spans="1:15" ht="15.75">
      <c r="A15" s="42">
        <v>14</v>
      </c>
      <c r="B15" s="5" t="s">
        <v>26</v>
      </c>
      <c r="C15" s="5" t="s">
        <v>27</v>
      </c>
      <c r="D15" s="5" t="s">
        <v>68</v>
      </c>
      <c r="E15" s="50">
        <v>20</v>
      </c>
      <c r="F15" s="3">
        <v>60.8064705882353</v>
      </c>
      <c r="G15" s="3">
        <f t="shared" si="0"/>
        <v>50.67205882352942</v>
      </c>
      <c r="H15" s="3">
        <f t="shared" si="1"/>
        <v>1013.4411764705884</v>
      </c>
      <c r="I15" s="3">
        <f t="shared" si="2"/>
        <v>1216.129411764706</v>
      </c>
      <c r="J15" s="30"/>
      <c r="K15" s="31"/>
      <c r="L15" s="32">
        <f>E15*K15</f>
        <v>0</v>
      </c>
      <c r="M15" s="41">
        <v>0.2</v>
      </c>
      <c r="N15" s="32">
        <f>L15*M15</f>
        <v>0</v>
      </c>
      <c r="O15" s="32">
        <f>SUM(N15+L15)</f>
        <v>0</v>
      </c>
    </row>
    <row r="16" spans="1:15" ht="15.75">
      <c r="A16" s="42">
        <v>15</v>
      </c>
      <c r="B16" s="5" t="s">
        <v>50</v>
      </c>
      <c r="C16" s="5" t="s">
        <v>51</v>
      </c>
      <c r="D16" s="5" t="s">
        <v>68</v>
      </c>
      <c r="E16" s="50">
        <v>4</v>
      </c>
      <c r="F16" s="3">
        <v>5.5</v>
      </c>
      <c r="G16" s="3">
        <f t="shared" si="0"/>
        <v>4.583333333333334</v>
      </c>
      <c r="H16" s="3">
        <f t="shared" si="1"/>
        <v>18.333333333333336</v>
      </c>
      <c r="I16" s="3">
        <f t="shared" si="2"/>
        <v>22.000000000000004</v>
      </c>
      <c r="J16" s="30"/>
      <c r="K16" s="31"/>
      <c r="L16" s="32">
        <f aca="true" t="shared" si="6" ref="L16:L26">E16*K16</f>
        <v>0</v>
      </c>
      <c r="M16" s="41">
        <v>0.2</v>
      </c>
      <c r="N16" s="32">
        <f aca="true" t="shared" si="7" ref="N16:N26">L16*M16</f>
        <v>0</v>
      </c>
      <c r="O16" s="32">
        <f aca="true" t="shared" si="8" ref="O16:O26">SUM(N16+L16)</f>
        <v>0</v>
      </c>
    </row>
    <row r="17" spans="1:15" ht="15.75">
      <c r="A17" s="42">
        <v>16</v>
      </c>
      <c r="B17" s="5" t="s">
        <v>43</v>
      </c>
      <c r="C17" s="5" t="s">
        <v>44</v>
      </c>
      <c r="D17" s="5" t="s">
        <v>68</v>
      </c>
      <c r="E17" s="50">
        <v>2</v>
      </c>
      <c r="F17" s="4">
        <v>547.2</v>
      </c>
      <c r="G17" s="4">
        <f t="shared" si="0"/>
        <v>456.00000000000006</v>
      </c>
      <c r="H17" s="4">
        <f t="shared" si="1"/>
        <v>912.0000000000001</v>
      </c>
      <c r="I17" s="4">
        <f t="shared" si="2"/>
        <v>1094.4</v>
      </c>
      <c r="J17" s="34"/>
      <c r="K17" s="35"/>
      <c r="L17" s="36">
        <f t="shared" si="6"/>
        <v>0</v>
      </c>
      <c r="M17" s="41">
        <v>0.2</v>
      </c>
      <c r="N17" s="36">
        <f t="shared" si="7"/>
        <v>0</v>
      </c>
      <c r="O17" s="36">
        <f t="shared" si="8"/>
        <v>0</v>
      </c>
    </row>
    <row r="18" spans="1:15" ht="15.75">
      <c r="A18" s="42">
        <v>17</v>
      </c>
      <c r="B18" s="5" t="s">
        <v>39</v>
      </c>
      <c r="C18" s="5" t="s">
        <v>40</v>
      </c>
      <c r="D18" s="5" t="s">
        <v>68</v>
      </c>
      <c r="E18" s="50">
        <v>2</v>
      </c>
      <c r="F18" s="4">
        <v>547.2</v>
      </c>
      <c r="G18" s="4">
        <f t="shared" si="0"/>
        <v>456.00000000000006</v>
      </c>
      <c r="H18" s="4">
        <f t="shared" si="1"/>
        <v>912.0000000000001</v>
      </c>
      <c r="I18" s="4">
        <f t="shared" si="2"/>
        <v>1094.4</v>
      </c>
      <c r="J18" s="34"/>
      <c r="K18" s="35"/>
      <c r="L18" s="36">
        <f t="shared" si="6"/>
        <v>0</v>
      </c>
      <c r="M18" s="41">
        <v>0.2</v>
      </c>
      <c r="N18" s="36">
        <f t="shared" si="7"/>
        <v>0</v>
      </c>
      <c r="O18" s="36">
        <f t="shared" si="8"/>
        <v>0</v>
      </c>
    </row>
    <row r="19" spans="1:15" ht="15.75">
      <c r="A19" s="42">
        <v>18</v>
      </c>
      <c r="B19" s="5" t="s">
        <v>34</v>
      </c>
      <c r="C19" s="5" t="s">
        <v>35</v>
      </c>
      <c r="D19" s="5" t="s">
        <v>68</v>
      </c>
      <c r="E19" s="50">
        <v>7</v>
      </c>
      <c r="F19" s="4">
        <v>655.8</v>
      </c>
      <c r="G19" s="4">
        <f t="shared" si="0"/>
        <v>546.5</v>
      </c>
      <c r="H19" s="4">
        <f t="shared" si="1"/>
        <v>3825.5</v>
      </c>
      <c r="I19" s="4">
        <f t="shared" si="2"/>
        <v>4590.599999999999</v>
      </c>
      <c r="J19" s="34"/>
      <c r="K19" s="35"/>
      <c r="L19" s="36">
        <f t="shared" si="6"/>
        <v>0</v>
      </c>
      <c r="M19" s="41">
        <v>0.2</v>
      </c>
      <c r="N19" s="36">
        <f t="shared" si="7"/>
        <v>0</v>
      </c>
      <c r="O19" s="36">
        <f t="shared" si="8"/>
        <v>0</v>
      </c>
    </row>
    <row r="20" spans="1:15" ht="15.75">
      <c r="A20" s="42">
        <v>19</v>
      </c>
      <c r="B20" s="5" t="s">
        <v>36</v>
      </c>
      <c r="C20" s="5" t="s">
        <v>37</v>
      </c>
      <c r="D20" s="5" t="s">
        <v>68</v>
      </c>
      <c r="E20" s="50">
        <v>8</v>
      </c>
      <c r="F20" s="4">
        <v>655.8000000000001</v>
      </c>
      <c r="G20" s="4">
        <f t="shared" si="0"/>
        <v>546.5000000000001</v>
      </c>
      <c r="H20" s="4">
        <f t="shared" si="1"/>
        <v>4372.000000000001</v>
      </c>
      <c r="I20" s="4">
        <f t="shared" si="2"/>
        <v>5246.400000000001</v>
      </c>
      <c r="J20" s="34"/>
      <c r="K20" s="35"/>
      <c r="L20" s="36">
        <f t="shared" si="6"/>
        <v>0</v>
      </c>
      <c r="M20" s="41">
        <v>0.2</v>
      </c>
      <c r="N20" s="36">
        <f t="shared" si="7"/>
        <v>0</v>
      </c>
      <c r="O20" s="36">
        <f t="shared" si="8"/>
        <v>0</v>
      </c>
    </row>
    <row r="21" spans="1:15" ht="15.75">
      <c r="A21" s="42">
        <v>20</v>
      </c>
      <c r="B21" s="5" t="s">
        <v>46</v>
      </c>
      <c r="C21" s="5" t="s">
        <v>47</v>
      </c>
      <c r="D21" s="5" t="s">
        <v>68</v>
      </c>
      <c r="E21" s="50">
        <v>2</v>
      </c>
      <c r="F21" s="4">
        <v>655.8</v>
      </c>
      <c r="G21" s="4">
        <f t="shared" si="0"/>
        <v>546.5</v>
      </c>
      <c r="H21" s="4">
        <f t="shared" si="1"/>
        <v>1093</v>
      </c>
      <c r="I21" s="4">
        <f t="shared" si="2"/>
        <v>1311.6</v>
      </c>
      <c r="J21" s="34"/>
      <c r="K21" s="35"/>
      <c r="L21" s="36">
        <f t="shared" si="6"/>
        <v>0</v>
      </c>
      <c r="M21" s="41">
        <v>0.2</v>
      </c>
      <c r="N21" s="36">
        <f t="shared" si="7"/>
        <v>0</v>
      </c>
      <c r="O21" s="36">
        <f t="shared" si="8"/>
        <v>0</v>
      </c>
    </row>
    <row r="22" spans="1:15" ht="15.75">
      <c r="A22" s="42">
        <v>21</v>
      </c>
      <c r="B22" s="5" t="s">
        <v>28</v>
      </c>
      <c r="C22" s="5" t="s">
        <v>29</v>
      </c>
      <c r="D22" s="5" t="s">
        <v>69</v>
      </c>
      <c r="E22" s="50">
        <v>70</v>
      </c>
      <c r="F22" s="3">
        <v>21.112760942760968</v>
      </c>
      <c r="G22" s="3">
        <f t="shared" si="0"/>
        <v>17.593967452300806</v>
      </c>
      <c r="H22" s="3">
        <f t="shared" si="1"/>
        <v>1231.5777216610563</v>
      </c>
      <c r="I22" s="3">
        <f t="shared" si="2"/>
        <v>1477.8932659932675</v>
      </c>
      <c r="J22" s="30"/>
      <c r="K22" s="31"/>
      <c r="L22" s="36">
        <f t="shared" si="6"/>
        <v>0</v>
      </c>
      <c r="M22" s="41">
        <v>0.2</v>
      </c>
      <c r="N22" s="36">
        <f t="shared" si="7"/>
        <v>0</v>
      </c>
      <c r="O22" s="36">
        <f t="shared" si="8"/>
        <v>0</v>
      </c>
    </row>
    <row r="23" spans="1:15" ht="15.75">
      <c r="A23" s="42">
        <v>22</v>
      </c>
      <c r="B23" s="5"/>
      <c r="C23" s="5" t="s">
        <v>104</v>
      </c>
      <c r="D23" s="5" t="s">
        <v>100</v>
      </c>
      <c r="E23" s="50">
        <v>1</v>
      </c>
      <c r="F23" s="3">
        <v>500</v>
      </c>
      <c r="G23" s="3">
        <f t="shared" si="0"/>
        <v>416.6666666666667</v>
      </c>
      <c r="H23" s="3">
        <f t="shared" si="1"/>
        <v>416.6666666666667</v>
      </c>
      <c r="I23" s="3">
        <f t="shared" si="2"/>
        <v>500</v>
      </c>
      <c r="J23" s="30"/>
      <c r="K23" s="31"/>
      <c r="L23" s="36">
        <f t="shared" si="6"/>
        <v>0</v>
      </c>
      <c r="M23" s="41">
        <v>0.2</v>
      </c>
      <c r="N23" s="36">
        <f t="shared" si="7"/>
        <v>0</v>
      </c>
      <c r="O23" s="36">
        <f t="shared" si="8"/>
        <v>0</v>
      </c>
    </row>
    <row r="24" spans="1:15" ht="15.75">
      <c r="A24" s="42">
        <v>23</v>
      </c>
      <c r="B24" s="5"/>
      <c r="C24" s="5" t="s">
        <v>115</v>
      </c>
      <c r="D24" s="5" t="s">
        <v>100</v>
      </c>
      <c r="E24" s="50">
        <v>5</v>
      </c>
      <c r="F24" s="3">
        <v>500</v>
      </c>
      <c r="G24" s="3">
        <f t="shared" si="0"/>
        <v>416.6666666666667</v>
      </c>
      <c r="H24" s="3">
        <f t="shared" si="1"/>
        <v>2083.3333333333335</v>
      </c>
      <c r="I24" s="3">
        <f t="shared" si="2"/>
        <v>2500</v>
      </c>
      <c r="J24" s="30"/>
      <c r="K24" s="31"/>
      <c r="L24" s="32">
        <f t="shared" si="6"/>
        <v>0</v>
      </c>
      <c r="M24" s="41">
        <v>0.2</v>
      </c>
      <c r="N24" s="32">
        <f t="shared" si="7"/>
        <v>0</v>
      </c>
      <c r="O24" s="32">
        <f t="shared" si="8"/>
        <v>0</v>
      </c>
    </row>
    <row r="25" spans="1:15" ht="15.75">
      <c r="A25" s="42">
        <v>24</v>
      </c>
      <c r="B25" s="5" t="s">
        <v>19</v>
      </c>
      <c r="C25" s="5" t="s">
        <v>20</v>
      </c>
      <c r="D25" s="5" t="s">
        <v>68</v>
      </c>
      <c r="E25" s="50">
        <v>150</v>
      </c>
      <c r="F25" s="3">
        <v>33.12</v>
      </c>
      <c r="G25" s="3">
        <f t="shared" si="0"/>
        <v>27.599999999999998</v>
      </c>
      <c r="H25" s="3">
        <f t="shared" si="1"/>
        <v>4140</v>
      </c>
      <c r="I25" s="3">
        <f t="shared" si="2"/>
        <v>4968</v>
      </c>
      <c r="J25" s="30"/>
      <c r="K25" s="31"/>
      <c r="L25" s="32">
        <f t="shared" si="6"/>
        <v>0</v>
      </c>
      <c r="M25" s="41">
        <v>0.2</v>
      </c>
      <c r="N25" s="32">
        <f t="shared" si="7"/>
        <v>0</v>
      </c>
      <c r="O25" s="32">
        <f t="shared" si="8"/>
        <v>0</v>
      </c>
    </row>
    <row r="26" spans="1:15" ht="15.75">
      <c r="A26" s="42">
        <v>25</v>
      </c>
      <c r="B26" s="5" t="s">
        <v>21</v>
      </c>
      <c r="C26" s="5" t="s">
        <v>22</v>
      </c>
      <c r="D26" s="5" t="s">
        <v>68</v>
      </c>
      <c r="E26" s="50">
        <v>100</v>
      </c>
      <c r="F26" s="3">
        <v>50</v>
      </c>
      <c r="G26" s="3">
        <f t="shared" si="0"/>
        <v>41.66666666666667</v>
      </c>
      <c r="H26" s="3">
        <f t="shared" si="1"/>
        <v>4166.666666666667</v>
      </c>
      <c r="I26" s="3">
        <f t="shared" si="2"/>
        <v>5000</v>
      </c>
      <c r="J26" s="30"/>
      <c r="K26" s="31"/>
      <c r="L26" s="32">
        <f t="shared" si="6"/>
        <v>0</v>
      </c>
      <c r="M26" s="41">
        <v>0.2</v>
      </c>
      <c r="N26" s="32">
        <f t="shared" si="7"/>
        <v>0</v>
      </c>
      <c r="O26" s="32">
        <f t="shared" si="8"/>
        <v>0</v>
      </c>
    </row>
    <row r="27" spans="1:15" ht="15.75">
      <c r="A27" s="42">
        <v>26</v>
      </c>
      <c r="B27" s="5"/>
      <c r="C27" s="5" t="s">
        <v>108</v>
      </c>
      <c r="D27" s="5" t="s">
        <v>100</v>
      </c>
      <c r="E27" s="50">
        <v>20</v>
      </c>
      <c r="F27" s="3">
        <v>50</v>
      </c>
      <c r="G27" s="3">
        <f t="shared" si="0"/>
        <v>41.66666666666667</v>
      </c>
      <c r="H27" s="3">
        <f t="shared" si="1"/>
        <v>833.3333333333335</v>
      </c>
      <c r="I27" s="3">
        <f t="shared" si="2"/>
        <v>1000.0000000000001</v>
      </c>
      <c r="J27" s="30"/>
      <c r="K27" s="31"/>
      <c r="L27" s="32">
        <f aca="true" t="shared" si="9" ref="L27:L38">E27*K27</f>
        <v>0</v>
      </c>
      <c r="M27" s="41">
        <v>1.2</v>
      </c>
      <c r="N27" s="32">
        <f aca="true" t="shared" si="10" ref="N27:N38">L27*M27</f>
        <v>0</v>
      </c>
      <c r="O27" s="32">
        <f aca="true" t="shared" si="11" ref="O27:O38">SUM(N27+L27)</f>
        <v>0</v>
      </c>
    </row>
    <row r="28" spans="1:15" ht="15.75">
      <c r="A28" s="42">
        <v>27</v>
      </c>
      <c r="B28" s="5"/>
      <c r="C28" s="5" t="s">
        <v>129</v>
      </c>
      <c r="D28" s="5" t="s">
        <v>100</v>
      </c>
      <c r="E28" s="50">
        <v>20</v>
      </c>
      <c r="F28" s="3">
        <v>50</v>
      </c>
      <c r="G28" s="3">
        <f t="shared" si="0"/>
        <v>41.66666666666667</v>
      </c>
      <c r="H28" s="3">
        <f t="shared" si="1"/>
        <v>833.3333333333335</v>
      </c>
      <c r="I28" s="3">
        <f t="shared" si="2"/>
        <v>1000.0000000000001</v>
      </c>
      <c r="J28" s="30"/>
      <c r="K28" s="31"/>
      <c r="L28" s="32">
        <f t="shared" si="9"/>
        <v>0</v>
      </c>
      <c r="M28" s="41">
        <v>2.2</v>
      </c>
      <c r="N28" s="32">
        <f t="shared" si="10"/>
        <v>0</v>
      </c>
      <c r="O28" s="32">
        <f t="shared" si="11"/>
        <v>0</v>
      </c>
    </row>
    <row r="29" spans="1:15" ht="15.75">
      <c r="A29" s="42">
        <v>28</v>
      </c>
      <c r="B29" s="5"/>
      <c r="C29" s="5" t="s">
        <v>107</v>
      </c>
      <c r="D29" s="5" t="s">
        <v>100</v>
      </c>
      <c r="E29" s="50">
        <v>2</v>
      </c>
      <c r="F29" s="3">
        <v>250</v>
      </c>
      <c r="G29" s="3">
        <f t="shared" si="0"/>
        <v>208.33333333333334</v>
      </c>
      <c r="H29" s="3">
        <f t="shared" si="1"/>
        <v>416.6666666666667</v>
      </c>
      <c r="I29" s="3">
        <f t="shared" si="2"/>
        <v>500</v>
      </c>
      <c r="J29" s="30"/>
      <c r="K29" s="31"/>
      <c r="L29" s="32">
        <f t="shared" si="9"/>
        <v>0</v>
      </c>
      <c r="M29" s="41">
        <v>3.2</v>
      </c>
      <c r="N29" s="32">
        <f t="shared" si="10"/>
        <v>0</v>
      </c>
      <c r="O29" s="32">
        <f t="shared" si="11"/>
        <v>0</v>
      </c>
    </row>
    <row r="30" spans="1:15" ht="15.75">
      <c r="A30" s="42">
        <v>29</v>
      </c>
      <c r="B30" s="5" t="s">
        <v>7</v>
      </c>
      <c r="C30" s="5" t="s">
        <v>8</v>
      </c>
      <c r="D30" s="5" t="s">
        <v>68</v>
      </c>
      <c r="E30" s="50">
        <v>2</v>
      </c>
      <c r="F30" s="3">
        <v>7</v>
      </c>
      <c r="G30" s="3">
        <f t="shared" si="0"/>
        <v>5.833333333333334</v>
      </c>
      <c r="H30" s="3">
        <f t="shared" si="1"/>
        <v>11.666666666666668</v>
      </c>
      <c r="I30" s="3">
        <f t="shared" si="2"/>
        <v>14.000000000000002</v>
      </c>
      <c r="J30" s="30"/>
      <c r="K30" s="31"/>
      <c r="L30" s="32">
        <f t="shared" si="9"/>
        <v>0</v>
      </c>
      <c r="M30" s="41">
        <v>4.2</v>
      </c>
      <c r="N30" s="32">
        <f t="shared" si="10"/>
        <v>0</v>
      </c>
      <c r="O30" s="32">
        <f t="shared" si="11"/>
        <v>0</v>
      </c>
    </row>
    <row r="31" spans="1:15" ht="15.75">
      <c r="A31" s="42">
        <v>30</v>
      </c>
      <c r="B31" s="5" t="s">
        <v>13</v>
      </c>
      <c r="C31" s="5" t="s">
        <v>14</v>
      </c>
      <c r="D31" s="5" t="s">
        <v>70</v>
      </c>
      <c r="E31" s="50">
        <v>64</v>
      </c>
      <c r="F31" s="3">
        <v>20</v>
      </c>
      <c r="G31" s="3">
        <f t="shared" si="0"/>
        <v>16.666666666666668</v>
      </c>
      <c r="H31" s="3">
        <f t="shared" si="1"/>
        <v>1066.6666666666667</v>
      </c>
      <c r="I31" s="3">
        <f t="shared" si="2"/>
        <v>1280</v>
      </c>
      <c r="J31" s="30"/>
      <c r="K31" s="31"/>
      <c r="L31" s="32">
        <f t="shared" si="9"/>
        <v>0</v>
      </c>
      <c r="M31" s="41">
        <v>5.2</v>
      </c>
      <c r="N31" s="32">
        <f t="shared" si="10"/>
        <v>0</v>
      </c>
      <c r="O31" s="32">
        <f t="shared" si="11"/>
        <v>0</v>
      </c>
    </row>
    <row r="32" spans="1:15" ht="15.75">
      <c r="A32" s="42">
        <v>31</v>
      </c>
      <c r="B32" s="5" t="s">
        <v>57</v>
      </c>
      <c r="C32" s="5" t="s">
        <v>58</v>
      </c>
      <c r="D32" s="5" t="s">
        <v>105</v>
      </c>
      <c r="E32" s="50">
        <v>4</v>
      </c>
      <c r="F32" s="3">
        <v>828</v>
      </c>
      <c r="G32" s="3">
        <f aca="true" t="shared" si="12" ref="G32:G48">F32/1.2</f>
        <v>690</v>
      </c>
      <c r="H32" s="3">
        <f aca="true" t="shared" si="13" ref="H32:H48">E32*G32</f>
        <v>2760</v>
      </c>
      <c r="I32" s="3">
        <f aca="true" t="shared" si="14" ref="I32:I48">H32*1.2</f>
        <v>3312</v>
      </c>
      <c r="J32" s="30"/>
      <c r="K32" s="31"/>
      <c r="L32" s="32">
        <f t="shared" si="9"/>
        <v>0</v>
      </c>
      <c r="M32" s="41">
        <v>0.2</v>
      </c>
      <c r="N32" s="32">
        <f t="shared" si="10"/>
        <v>0</v>
      </c>
      <c r="O32" s="32">
        <f t="shared" si="11"/>
        <v>0</v>
      </c>
    </row>
    <row r="33" spans="1:15" ht="15.75">
      <c r="A33" s="42">
        <v>32</v>
      </c>
      <c r="B33" s="5" t="s">
        <v>61</v>
      </c>
      <c r="C33" s="5" t="s">
        <v>94</v>
      </c>
      <c r="D33" s="5" t="s">
        <v>68</v>
      </c>
      <c r="E33" s="50">
        <v>36</v>
      </c>
      <c r="F33" s="3">
        <v>17</v>
      </c>
      <c r="G33" s="3">
        <f t="shared" si="12"/>
        <v>14.166666666666668</v>
      </c>
      <c r="H33" s="3">
        <f t="shared" si="13"/>
        <v>510.00000000000006</v>
      </c>
      <c r="I33" s="3">
        <f t="shared" si="14"/>
        <v>612</v>
      </c>
      <c r="J33" s="30"/>
      <c r="K33" s="31"/>
      <c r="L33" s="32">
        <f t="shared" si="9"/>
        <v>0</v>
      </c>
      <c r="M33" s="41">
        <v>0.2</v>
      </c>
      <c r="N33" s="32">
        <f t="shared" si="10"/>
        <v>0</v>
      </c>
      <c r="O33" s="32">
        <f t="shared" si="11"/>
        <v>0</v>
      </c>
    </row>
    <row r="34" spans="1:15" ht="15.75">
      <c r="A34" s="42">
        <v>33</v>
      </c>
      <c r="B34" s="5" t="s">
        <v>52</v>
      </c>
      <c r="C34" s="5" t="s">
        <v>53</v>
      </c>
      <c r="D34" s="5" t="s">
        <v>71</v>
      </c>
      <c r="E34" s="50">
        <v>30</v>
      </c>
      <c r="F34" s="3">
        <v>180</v>
      </c>
      <c r="G34" s="3">
        <f t="shared" si="12"/>
        <v>150</v>
      </c>
      <c r="H34" s="3">
        <f t="shared" si="13"/>
        <v>4500</v>
      </c>
      <c r="I34" s="3">
        <f t="shared" si="14"/>
        <v>5400</v>
      </c>
      <c r="J34" s="30"/>
      <c r="K34" s="31"/>
      <c r="L34" s="32">
        <f t="shared" si="9"/>
        <v>0</v>
      </c>
      <c r="M34" s="41">
        <v>0.2</v>
      </c>
      <c r="N34" s="32">
        <f t="shared" si="10"/>
        <v>0</v>
      </c>
      <c r="O34" s="32">
        <f t="shared" si="11"/>
        <v>0</v>
      </c>
    </row>
    <row r="35" spans="1:15" ht="15.75">
      <c r="A35" s="42">
        <v>34</v>
      </c>
      <c r="B35" s="5"/>
      <c r="C35" s="5" t="s">
        <v>109</v>
      </c>
      <c r="D35" s="5" t="s">
        <v>100</v>
      </c>
      <c r="E35" s="50">
        <v>17</v>
      </c>
      <c r="F35" s="3">
        <v>500</v>
      </c>
      <c r="G35" s="3">
        <f t="shared" si="12"/>
        <v>416.6666666666667</v>
      </c>
      <c r="H35" s="3">
        <f t="shared" si="13"/>
        <v>7083.333333333334</v>
      </c>
      <c r="I35" s="3">
        <f t="shared" si="14"/>
        <v>8500</v>
      </c>
      <c r="J35" s="30"/>
      <c r="K35" s="31"/>
      <c r="L35" s="32">
        <f t="shared" si="9"/>
        <v>0</v>
      </c>
      <c r="M35" s="41">
        <v>0.2</v>
      </c>
      <c r="N35" s="32">
        <f t="shared" si="10"/>
        <v>0</v>
      </c>
      <c r="O35" s="32">
        <f t="shared" si="11"/>
        <v>0</v>
      </c>
    </row>
    <row r="36" spans="1:15" ht="15.75">
      <c r="A36" s="42">
        <v>35</v>
      </c>
      <c r="B36" s="5"/>
      <c r="C36" s="5" t="s">
        <v>110</v>
      </c>
      <c r="D36" s="5" t="s">
        <v>100</v>
      </c>
      <c r="E36" s="50">
        <v>5</v>
      </c>
      <c r="F36" s="3">
        <v>500</v>
      </c>
      <c r="G36" s="3">
        <f t="shared" si="12"/>
        <v>416.6666666666667</v>
      </c>
      <c r="H36" s="3">
        <f t="shared" si="13"/>
        <v>2083.3333333333335</v>
      </c>
      <c r="I36" s="3">
        <f t="shared" si="14"/>
        <v>2500</v>
      </c>
      <c r="J36" s="30"/>
      <c r="K36" s="31"/>
      <c r="L36" s="32">
        <f t="shared" si="9"/>
        <v>0</v>
      </c>
      <c r="M36" s="41">
        <v>0.2</v>
      </c>
      <c r="N36" s="32">
        <f t="shared" si="10"/>
        <v>0</v>
      </c>
      <c r="O36" s="32">
        <f t="shared" si="11"/>
        <v>0</v>
      </c>
    </row>
    <row r="37" spans="1:15" ht="15.75">
      <c r="A37" s="42">
        <v>36</v>
      </c>
      <c r="B37" s="5" t="s">
        <v>30</v>
      </c>
      <c r="C37" s="5" t="s">
        <v>31</v>
      </c>
      <c r="D37" s="5" t="s">
        <v>68</v>
      </c>
      <c r="E37" s="50">
        <v>3</v>
      </c>
      <c r="F37" s="3">
        <v>165</v>
      </c>
      <c r="G37" s="3">
        <f t="shared" si="12"/>
        <v>137.5</v>
      </c>
      <c r="H37" s="3">
        <f t="shared" si="13"/>
        <v>412.5</v>
      </c>
      <c r="I37" s="3">
        <f t="shared" si="14"/>
        <v>495</v>
      </c>
      <c r="J37" s="30"/>
      <c r="K37" s="31"/>
      <c r="L37" s="32">
        <f t="shared" si="9"/>
        <v>0</v>
      </c>
      <c r="M37" s="41">
        <v>0.2</v>
      </c>
      <c r="N37" s="32">
        <f t="shared" si="10"/>
        <v>0</v>
      </c>
      <c r="O37" s="32">
        <f t="shared" si="11"/>
        <v>0</v>
      </c>
    </row>
    <row r="38" spans="1:15" ht="15.75">
      <c r="A38" s="42">
        <v>37</v>
      </c>
      <c r="B38" s="5"/>
      <c r="C38" s="5" t="s">
        <v>118</v>
      </c>
      <c r="D38" s="5" t="s">
        <v>111</v>
      </c>
      <c r="E38" s="50">
        <v>170</v>
      </c>
      <c r="F38" s="3">
        <v>220</v>
      </c>
      <c r="G38" s="3">
        <f t="shared" si="12"/>
        <v>183.33333333333334</v>
      </c>
      <c r="H38" s="3">
        <f t="shared" si="13"/>
        <v>31166.666666666668</v>
      </c>
      <c r="I38" s="3">
        <f t="shared" si="14"/>
        <v>37400</v>
      </c>
      <c r="J38" s="30"/>
      <c r="K38" s="31"/>
      <c r="L38" s="32">
        <f t="shared" si="9"/>
        <v>0</v>
      </c>
      <c r="M38" s="41">
        <v>0.2</v>
      </c>
      <c r="N38" s="32">
        <f t="shared" si="10"/>
        <v>0</v>
      </c>
      <c r="O38" s="32">
        <f t="shared" si="11"/>
        <v>0</v>
      </c>
    </row>
    <row r="39" spans="1:15" ht="15.75">
      <c r="A39" s="42">
        <v>38</v>
      </c>
      <c r="B39" s="5" t="s">
        <v>15</v>
      </c>
      <c r="C39" s="5" t="s">
        <v>112</v>
      </c>
      <c r="D39" s="5" t="s">
        <v>68</v>
      </c>
      <c r="E39" s="50">
        <v>90</v>
      </c>
      <c r="F39" s="3">
        <v>53</v>
      </c>
      <c r="G39" s="3">
        <f t="shared" si="12"/>
        <v>44.16666666666667</v>
      </c>
      <c r="H39" s="3">
        <f t="shared" si="13"/>
        <v>3975.0000000000005</v>
      </c>
      <c r="I39" s="3">
        <f t="shared" si="14"/>
        <v>4770</v>
      </c>
      <c r="J39" s="30"/>
      <c r="K39" s="31"/>
      <c r="L39" s="32">
        <f aca="true" t="shared" si="15" ref="L39:L48">E39*K39</f>
        <v>0</v>
      </c>
      <c r="M39" s="41">
        <v>0.2</v>
      </c>
      <c r="N39" s="32">
        <f aca="true" t="shared" si="16" ref="N39:N48">L39*M39</f>
        <v>0</v>
      </c>
      <c r="O39" s="32">
        <f aca="true" t="shared" si="17" ref="O39:O48">SUM(N39+L39)</f>
        <v>0</v>
      </c>
    </row>
    <row r="40" spans="1:15" ht="15.75">
      <c r="A40" s="42">
        <v>39</v>
      </c>
      <c r="B40" s="5" t="s">
        <v>16</v>
      </c>
      <c r="C40" s="5" t="s">
        <v>113</v>
      </c>
      <c r="D40" s="5" t="s">
        <v>68</v>
      </c>
      <c r="E40" s="50">
        <v>110</v>
      </c>
      <c r="F40" s="3">
        <v>11</v>
      </c>
      <c r="G40" s="3">
        <f t="shared" si="12"/>
        <v>9.166666666666668</v>
      </c>
      <c r="H40" s="3">
        <f t="shared" si="13"/>
        <v>1008.3333333333335</v>
      </c>
      <c r="I40" s="3">
        <f t="shared" si="14"/>
        <v>1210.0000000000002</v>
      </c>
      <c r="J40" s="30"/>
      <c r="K40" s="31"/>
      <c r="L40" s="32">
        <f t="shared" si="15"/>
        <v>0</v>
      </c>
      <c r="M40" s="41">
        <v>0.2</v>
      </c>
      <c r="N40" s="32">
        <f t="shared" si="16"/>
        <v>0</v>
      </c>
      <c r="O40" s="32">
        <f t="shared" si="17"/>
        <v>0</v>
      </c>
    </row>
    <row r="41" spans="1:15" ht="15.75">
      <c r="A41" s="42">
        <v>40</v>
      </c>
      <c r="B41" s="5" t="s">
        <v>24</v>
      </c>
      <c r="C41" s="5" t="s">
        <v>25</v>
      </c>
      <c r="D41" s="5" t="s">
        <v>68</v>
      </c>
      <c r="E41" s="50">
        <v>200</v>
      </c>
      <c r="F41" s="3">
        <v>15</v>
      </c>
      <c r="G41" s="3">
        <f t="shared" si="12"/>
        <v>12.5</v>
      </c>
      <c r="H41" s="3">
        <f t="shared" si="13"/>
        <v>2500</v>
      </c>
      <c r="I41" s="3">
        <f t="shared" si="14"/>
        <v>3000</v>
      </c>
      <c r="J41" s="30"/>
      <c r="K41" s="31"/>
      <c r="L41" s="32">
        <f t="shared" si="15"/>
        <v>0</v>
      </c>
      <c r="M41" s="41">
        <v>0.2</v>
      </c>
      <c r="N41" s="32">
        <f t="shared" si="16"/>
        <v>0</v>
      </c>
      <c r="O41" s="32">
        <f t="shared" si="17"/>
        <v>0</v>
      </c>
    </row>
    <row r="42" spans="1:15" ht="15.75">
      <c r="A42" s="42">
        <v>41</v>
      </c>
      <c r="B42" s="5" t="s">
        <v>64</v>
      </c>
      <c r="C42" s="5" t="s">
        <v>114</v>
      </c>
      <c r="D42" s="5" t="s">
        <v>69</v>
      </c>
      <c r="E42" s="50">
        <v>4</v>
      </c>
      <c r="F42" s="3">
        <v>480</v>
      </c>
      <c r="G42" s="3">
        <f t="shared" si="12"/>
        <v>400</v>
      </c>
      <c r="H42" s="3">
        <f t="shared" si="13"/>
        <v>1600</v>
      </c>
      <c r="I42" s="3">
        <f t="shared" si="14"/>
        <v>1920</v>
      </c>
      <c r="J42" s="30"/>
      <c r="K42" s="31"/>
      <c r="L42" s="32">
        <f t="shared" si="15"/>
        <v>0</v>
      </c>
      <c r="M42" s="41">
        <v>0.2</v>
      </c>
      <c r="N42" s="32">
        <f t="shared" si="16"/>
        <v>0</v>
      </c>
      <c r="O42" s="32">
        <f t="shared" si="17"/>
        <v>0</v>
      </c>
    </row>
    <row r="43" spans="1:15" ht="15.75">
      <c r="A43" s="42">
        <v>42</v>
      </c>
      <c r="B43" s="5" t="s">
        <v>38</v>
      </c>
      <c r="C43" s="5" t="s">
        <v>96</v>
      </c>
      <c r="D43" s="5" t="s">
        <v>68</v>
      </c>
      <c r="E43" s="50">
        <v>5</v>
      </c>
      <c r="F43" s="3">
        <v>160</v>
      </c>
      <c r="G43" s="3">
        <f t="shared" si="12"/>
        <v>133.33333333333334</v>
      </c>
      <c r="H43" s="3">
        <f t="shared" si="13"/>
        <v>666.6666666666667</v>
      </c>
      <c r="I43" s="3">
        <f t="shared" si="14"/>
        <v>800.0000000000001</v>
      </c>
      <c r="J43" s="30"/>
      <c r="K43" s="31"/>
      <c r="L43" s="32">
        <f t="shared" si="15"/>
        <v>0</v>
      </c>
      <c r="M43" s="41">
        <v>0.2</v>
      </c>
      <c r="N43" s="32">
        <f t="shared" si="16"/>
        <v>0</v>
      </c>
      <c r="O43" s="32">
        <f t="shared" si="17"/>
        <v>0</v>
      </c>
    </row>
    <row r="44" spans="1:15" ht="15.75">
      <c r="A44" s="42">
        <v>43</v>
      </c>
      <c r="B44" s="5" t="s">
        <v>49</v>
      </c>
      <c r="C44" s="5" t="s">
        <v>97</v>
      </c>
      <c r="D44" s="5" t="s">
        <v>68</v>
      </c>
      <c r="E44" s="50">
        <v>5</v>
      </c>
      <c r="F44" s="3">
        <v>160</v>
      </c>
      <c r="G44" s="3">
        <f t="shared" si="12"/>
        <v>133.33333333333334</v>
      </c>
      <c r="H44" s="3">
        <f t="shared" si="13"/>
        <v>666.6666666666667</v>
      </c>
      <c r="I44" s="3">
        <f t="shared" si="14"/>
        <v>800.0000000000001</v>
      </c>
      <c r="J44" s="30"/>
      <c r="K44" s="31"/>
      <c r="L44" s="32">
        <f t="shared" si="15"/>
        <v>0</v>
      </c>
      <c r="M44" s="41">
        <v>0.2</v>
      </c>
      <c r="N44" s="32">
        <f t="shared" si="16"/>
        <v>0</v>
      </c>
      <c r="O44" s="32">
        <f t="shared" si="17"/>
        <v>0</v>
      </c>
    </row>
    <row r="45" spans="1:15" ht="15.75">
      <c r="A45" s="42">
        <v>44</v>
      </c>
      <c r="B45" s="5" t="s">
        <v>32</v>
      </c>
      <c r="C45" s="5" t="s">
        <v>33</v>
      </c>
      <c r="D45" s="5" t="s">
        <v>68</v>
      </c>
      <c r="E45" s="50">
        <v>30</v>
      </c>
      <c r="F45" s="3">
        <v>33</v>
      </c>
      <c r="G45" s="3">
        <f t="shared" si="12"/>
        <v>27.5</v>
      </c>
      <c r="H45" s="3">
        <f t="shared" si="13"/>
        <v>825</v>
      </c>
      <c r="I45" s="3">
        <f t="shared" si="14"/>
        <v>990</v>
      </c>
      <c r="J45" s="30"/>
      <c r="K45" s="31"/>
      <c r="L45" s="32">
        <f t="shared" si="15"/>
        <v>0</v>
      </c>
      <c r="M45" s="41">
        <v>0.2</v>
      </c>
      <c r="N45" s="32">
        <f t="shared" si="16"/>
        <v>0</v>
      </c>
      <c r="O45" s="32">
        <f t="shared" si="17"/>
        <v>0</v>
      </c>
    </row>
    <row r="46" spans="1:15" ht="15.75">
      <c r="A46" s="42">
        <v>45</v>
      </c>
      <c r="B46" s="5" t="s">
        <v>17</v>
      </c>
      <c r="C46" s="5" t="s">
        <v>18</v>
      </c>
      <c r="D46" s="5" t="s">
        <v>68</v>
      </c>
      <c r="E46" s="50">
        <v>80</v>
      </c>
      <c r="F46" s="3">
        <v>20.12</v>
      </c>
      <c r="G46" s="3">
        <f t="shared" si="12"/>
        <v>16.76666666666667</v>
      </c>
      <c r="H46" s="3">
        <f t="shared" si="13"/>
        <v>1341.3333333333335</v>
      </c>
      <c r="I46" s="3">
        <f t="shared" si="14"/>
        <v>1609.6000000000001</v>
      </c>
      <c r="J46" s="30"/>
      <c r="K46" s="31"/>
      <c r="L46" s="32">
        <f t="shared" si="15"/>
        <v>0</v>
      </c>
      <c r="M46" s="41">
        <v>0.2</v>
      </c>
      <c r="N46" s="32">
        <f t="shared" si="16"/>
        <v>0</v>
      </c>
      <c r="O46" s="32">
        <f t="shared" si="17"/>
        <v>0</v>
      </c>
    </row>
    <row r="47" spans="1:15" ht="15.75">
      <c r="A47" s="42">
        <v>46</v>
      </c>
      <c r="B47" s="5" t="s">
        <v>62</v>
      </c>
      <c r="C47" s="5" t="s">
        <v>63</v>
      </c>
      <c r="D47" s="5" t="s">
        <v>68</v>
      </c>
      <c r="E47" s="50">
        <v>100</v>
      </c>
      <c r="F47" s="3">
        <v>30</v>
      </c>
      <c r="G47" s="3">
        <f t="shared" si="12"/>
        <v>25</v>
      </c>
      <c r="H47" s="3">
        <f t="shared" si="13"/>
        <v>2500</v>
      </c>
      <c r="I47" s="3">
        <f t="shared" si="14"/>
        <v>3000</v>
      </c>
      <c r="J47" s="30"/>
      <c r="K47" s="31"/>
      <c r="L47" s="32">
        <f t="shared" si="15"/>
        <v>0</v>
      </c>
      <c r="M47" s="41">
        <v>0.2</v>
      </c>
      <c r="N47" s="32">
        <f t="shared" si="16"/>
        <v>0</v>
      </c>
      <c r="O47" s="32">
        <f t="shared" si="17"/>
        <v>0</v>
      </c>
    </row>
    <row r="48" spans="1:15" ht="15.75">
      <c r="A48" s="42">
        <v>47</v>
      </c>
      <c r="B48" s="5" t="s">
        <v>9</v>
      </c>
      <c r="C48" s="5" t="s">
        <v>10</v>
      </c>
      <c r="D48" s="5" t="s">
        <v>68</v>
      </c>
      <c r="E48" s="50">
        <v>3</v>
      </c>
      <c r="F48" s="3">
        <v>100</v>
      </c>
      <c r="G48" s="3">
        <f t="shared" si="12"/>
        <v>83.33333333333334</v>
      </c>
      <c r="H48" s="3">
        <f t="shared" si="13"/>
        <v>250.00000000000003</v>
      </c>
      <c r="I48" s="3">
        <f t="shared" si="14"/>
        <v>300</v>
      </c>
      <c r="J48" s="30"/>
      <c r="K48" s="31"/>
      <c r="L48" s="32">
        <f t="shared" si="15"/>
        <v>0</v>
      </c>
      <c r="M48" s="41">
        <v>0.2</v>
      </c>
      <c r="N48" s="32">
        <f t="shared" si="16"/>
        <v>0</v>
      </c>
      <c r="O48" s="32">
        <f t="shared" si="17"/>
        <v>0</v>
      </c>
    </row>
    <row r="49" spans="8:15" ht="15.75">
      <c r="H49" s="44">
        <f>SUM(H2:H48)</f>
        <v>117876.6855647983</v>
      </c>
      <c r="I49" s="43">
        <f>H49*1.2</f>
        <v>141452.02267775795</v>
      </c>
      <c r="K49" s="53" t="s">
        <v>128</v>
      </c>
      <c r="L49" s="54">
        <f>SUM(L2:L48)</f>
        <v>0</v>
      </c>
      <c r="M49" s="53"/>
      <c r="N49" s="53"/>
      <c r="O49" s="54">
        <f>SUM(O2:O48)</f>
        <v>0</v>
      </c>
    </row>
    <row r="50" spans="3:10" ht="15" customHeight="1">
      <c r="C50" s="40" t="s">
        <v>89</v>
      </c>
      <c r="D50" s="39"/>
      <c r="E50" s="52"/>
      <c r="I50" s="25" t="s">
        <v>90</v>
      </c>
      <c r="J50" s="26" t="s">
        <v>91</v>
      </c>
    </row>
    <row r="51" spans="3:7" ht="15.75">
      <c r="C51" s="45"/>
      <c r="D51" s="39"/>
      <c r="E51" s="52"/>
      <c r="F51" s="25"/>
      <c r="G51" s="26"/>
    </row>
    <row r="52" ht="15.75">
      <c r="C52" s="47" t="s">
        <v>119</v>
      </c>
    </row>
    <row r="53" ht="15.75">
      <c r="C53" s="47" t="s">
        <v>121</v>
      </c>
    </row>
    <row r="54" ht="15.75">
      <c r="C54" s="47" t="s">
        <v>122</v>
      </c>
    </row>
    <row r="55" ht="15.75">
      <c r="C55" s="47" t="s">
        <v>123</v>
      </c>
    </row>
    <row r="56" ht="15.75">
      <c r="C56" s="47" t="s">
        <v>125</v>
      </c>
    </row>
    <row r="57" spans="3:7" ht="32.25" customHeight="1">
      <c r="C57" s="48" t="s">
        <v>124</v>
      </c>
      <c r="D57" s="39"/>
      <c r="E57" s="52"/>
      <c r="F57" s="25"/>
      <c r="G57" s="26"/>
    </row>
    <row r="58" ht="15" customHeight="1" hidden="1"/>
  </sheetData>
  <sheetProtection password="8999" sheet="1"/>
  <autoFilter ref="A1:I49">
    <sortState ref="A2:I57">
      <sortCondition sortBy="value" ref="A2:A57"/>
    </sortState>
  </autoFilter>
  <printOptions/>
  <pageMargins left="0.2362204724409449" right="0.2362204724409449" top="0.3937007874015748" bottom="0.35433070866141736" header="0.2362204724409449" footer="0.15748031496062992"/>
  <pageSetup fitToHeight="0" fitToWidth="1" horizontalDpi="600" verticalDpi="600" orientation="landscape" paperSize="9" scale="96" r:id="rId1"/>
  <headerFooter>
    <oddHeader>&amp;CTehnička specifikacija za JNMV 11/2016</oddHeader>
    <oddFooter>&amp;Lwww.dzindjija.rs&amp;R&amp;P/&amp;N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Andjelka</cp:lastModifiedBy>
  <cp:lastPrinted>2016-05-04T06:05:15Z</cp:lastPrinted>
  <dcterms:created xsi:type="dcterms:W3CDTF">2014-03-19T12:25:22Z</dcterms:created>
  <dcterms:modified xsi:type="dcterms:W3CDTF">2016-05-05T06:30:41Z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