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onuda zbir" sheetId="1" r:id="rId1"/>
    <sheet name="Tehn. Specifikacija" sheetId="2" r:id="rId2"/>
    <sheet name="Sheet1" sheetId="3" r:id="rId3"/>
  </sheets>
  <definedNames>
    <definedName name="_xlnm._FilterDatabase" localSheetId="1" hidden="1">'Tehn. Specifikacija'!$A$1:$I$142</definedName>
  </definedNames>
  <calcPr fullCalcOnLoad="1"/>
</workbook>
</file>

<file path=xl/sharedStrings.xml><?xml version="1.0" encoding="utf-8"?>
<sst xmlns="http://schemas.openxmlformats.org/spreadsheetml/2006/main" count="571" uniqueCount="436">
  <si>
    <t>PodGrupa</t>
  </si>
  <si>
    <t>Naziv</t>
  </si>
  <si>
    <t>Kolicina</t>
  </si>
  <si>
    <t>Nabavna cena bez PDV</t>
  </si>
  <si>
    <t>Iznos bez PDV</t>
  </si>
  <si>
    <t>IZNOS SA PDV</t>
  </si>
  <si>
    <t>153713</t>
  </si>
  <si>
    <t>156633</t>
  </si>
  <si>
    <t>NALOG ZA SLUZBENI PUT A5 obim 100l NCR</t>
  </si>
  <si>
    <t>204048</t>
  </si>
  <si>
    <t>PAPIR BLANCO 1+1  / OBR. 3 - NALOG ZA PRENOS /</t>
  </si>
  <si>
    <t>241523</t>
  </si>
  <si>
    <t>FOTO PAPIR GLOSSY A4 format 210 GR</t>
  </si>
  <si>
    <t>242362</t>
  </si>
  <si>
    <t>MUFLON A4 SAMOLEPLJIVI PAPIR</t>
  </si>
  <si>
    <t>360537</t>
  </si>
  <si>
    <t>KNJIGA DNEVNIH IZVEŠTAJA OBRAZAC EDI</t>
  </si>
  <si>
    <t>574225</t>
  </si>
  <si>
    <t>KOVERAT AMERIKAN BEZ PROZORA</t>
  </si>
  <si>
    <t>582487</t>
  </si>
  <si>
    <t xml:space="preserve">CD-R 700MB  52X 80min EXTRA PROTECTION </t>
  </si>
  <si>
    <t>706568</t>
  </si>
  <si>
    <t>TRAKA ZA DIGITRON DVOBOJNA RIBON</t>
  </si>
  <si>
    <t>721235</t>
  </si>
  <si>
    <t>REGISTRATOR A-4</t>
  </si>
  <si>
    <t>864377</t>
  </si>
  <si>
    <t>REGISTRATOR A-5</t>
  </si>
  <si>
    <t>90310</t>
  </si>
  <si>
    <t xml:space="preserve">FAKS ROLNE ZA PANASONIK 4LBQA034063 </t>
  </si>
  <si>
    <t>943871</t>
  </si>
  <si>
    <t>RAČUN FISKALNI A6</t>
  </si>
  <si>
    <t>01056</t>
  </si>
  <si>
    <t>NALEPNICA PAPIRNA ZA CENE 20X12mm Fi 50mm</t>
  </si>
  <si>
    <t>01059</t>
  </si>
  <si>
    <t>SVESKA VELIKA A4 a100 lista</t>
  </si>
  <si>
    <t>01060</t>
  </si>
  <si>
    <t>SVESKA MALA A5 a100 lista</t>
  </si>
  <si>
    <t>01061</t>
  </si>
  <si>
    <t>ADING ROLNA 57</t>
  </si>
  <si>
    <t>01063</t>
  </si>
  <si>
    <t>01064</t>
  </si>
  <si>
    <t>099379</t>
  </si>
  <si>
    <t>TERMO ROLNE ZA KASU 20X48mm</t>
  </si>
  <si>
    <t>100096</t>
  </si>
  <si>
    <t>INTERNA DOSTAVNA KNJIGA</t>
  </si>
  <si>
    <t>100101</t>
  </si>
  <si>
    <t>NALOG ZA PRENOS / OBR. BR. 3 /</t>
  </si>
  <si>
    <t>100102</t>
  </si>
  <si>
    <t>FASCIKLA KARTONSKA A4</t>
  </si>
  <si>
    <t>100103</t>
  </si>
  <si>
    <t>FASCIKLA PVC SA MEHANIZMOM A4</t>
  </si>
  <si>
    <t>100104</t>
  </si>
  <si>
    <t>KOREKTOR 20ml</t>
  </si>
  <si>
    <t>100105</t>
  </si>
  <si>
    <t>MARKER centropen 2.5mm</t>
  </si>
  <si>
    <t>100107</t>
  </si>
  <si>
    <t>100108</t>
  </si>
  <si>
    <t>SVESKA A5 /TVRDI POVEZ/ a100 lista</t>
  </si>
  <si>
    <t>10011</t>
  </si>
  <si>
    <t>SPAJALICA 25mm A100 KOM</t>
  </si>
  <si>
    <t>10012</t>
  </si>
  <si>
    <t>PAPIR ZA ŠTAMPAČ / A4 / RIS 500 lista 80gr</t>
  </si>
  <si>
    <t>10015</t>
  </si>
  <si>
    <t>JASTUČE ZA PEČATE  150X80mm</t>
  </si>
  <si>
    <t>10026</t>
  </si>
  <si>
    <t>KLAMERICA  24/6 A1000 kom</t>
  </si>
  <si>
    <t>10028</t>
  </si>
  <si>
    <t>RIBON TRAKA ZA  EPSON LX,LQ,300-800</t>
  </si>
  <si>
    <t>10030</t>
  </si>
  <si>
    <t>10031</t>
  </si>
  <si>
    <t>10032</t>
  </si>
  <si>
    <t>10094</t>
  </si>
  <si>
    <t xml:space="preserve">TONER ZA EPSON M 1200 </t>
  </si>
  <si>
    <t>10095</t>
  </si>
  <si>
    <t xml:space="preserve">KARTON  O OZRAČIVANJU / RTG / </t>
  </si>
  <si>
    <t>10099</t>
  </si>
  <si>
    <t>NALOG ZA UPLATU / OBR. BR. 1 /</t>
  </si>
  <si>
    <t>129935</t>
  </si>
  <si>
    <t>TERMO ROLNA ZA CITAC KARTICA 57X50mm</t>
  </si>
  <si>
    <t>147686</t>
  </si>
  <si>
    <t>KETRIDŽ ZA CANON 8-C</t>
  </si>
  <si>
    <t>185098</t>
  </si>
  <si>
    <t>KETRIDŽ ZA CANON 8-M</t>
  </si>
  <si>
    <t>209800</t>
  </si>
  <si>
    <t>250874</t>
  </si>
  <si>
    <t>DELOVODNIK /SKRAĆENI/ A4, OBIM 80L 8 TVRD POVEZ)</t>
  </si>
  <si>
    <t>326508</t>
  </si>
  <si>
    <t>KETRIDŽ ZA CANON 8-BK</t>
  </si>
  <si>
    <t>352262</t>
  </si>
  <si>
    <t>40008</t>
  </si>
  <si>
    <t>FLOMASTERI</t>
  </si>
  <si>
    <t>403434</t>
  </si>
  <si>
    <t>435477</t>
  </si>
  <si>
    <t>KETRIDŽ ZA  CANON  5-BK</t>
  </si>
  <si>
    <t>474652</t>
  </si>
  <si>
    <t>482470</t>
  </si>
  <si>
    <t>NALOG ZA PRENOS / OBR. BR. 4 /</t>
  </si>
  <si>
    <t>519655</t>
  </si>
  <si>
    <t>TONER ZA 1005 HP CB435A</t>
  </si>
  <si>
    <t>543282</t>
  </si>
  <si>
    <t>KETRIDŽ ZA CANON 8-Y</t>
  </si>
  <si>
    <t>566560</t>
  </si>
  <si>
    <t>601274</t>
  </si>
  <si>
    <t xml:space="preserve">TONER ZA KOPIR CANON C-EXV-18 </t>
  </si>
  <si>
    <t>611563</t>
  </si>
  <si>
    <t xml:space="preserve">TONER ZA KOPIR CANON C-EXV-14 </t>
  </si>
  <si>
    <t>621658</t>
  </si>
  <si>
    <t>TERMO ROLNE ZA KASU 57X70mm</t>
  </si>
  <si>
    <t>696942</t>
  </si>
  <si>
    <t>705985</t>
  </si>
  <si>
    <t>SVESKA A4 /TVRDI POVEZ/ a100Lista</t>
  </si>
  <si>
    <t>785729</t>
  </si>
  <si>
    <t>TONER ZA 1010 HP Q2612A</t>
  </si>
  <si>
    <t>799101</t>
  </si>
  <si>
    <t>KARTON ZA KORIČENJE A4</t>
  </si>
  <si>
    <t>816805</t>
  </si>
  <si>
    <t>PAPIR ZA ŠTAMPAČ / A5 / 80gr 500 lista RIS</t>
  </si>
  <si>
    <t>90547</t>
  </si>
  <si>
    <t>91718</t>
  </si>
  <si>
    <t>BUŠILICA ZA PAPIR</t>
  </si>
  <si>
    <t>92625</t>
  </si>
  <si>
    <t>OBRAZAC M A4 knjiga 100lista NCR</t>
  </si>
  <si>
    <t>93132</t>
  </si>
  <si>
    <t>FAKS ROLNE ZA PANASONIK /FILM FA93/</t>
  </si>
  <si>
    <t>93404</t>
  </si>
  <si>
    <t>KNJIGA PRIMLJENIH RACUNA A4</t>
  </si>
  <si>
    <t>940672</t>
  </si>
  <si>
    <t>KNJIGA EVID. PROMETA I USLUGA A4</t>
  </si>
  <si>
    <t>95519</t>
  </si>
  <si>
    <t>95663</t>
  </si>
  <si>
    <t>TERMO ROLNE ZA KASU 35X48mm</t>
  </si>
  <si>
    <t>98887</t>
  </si>
  <si>
    <t>PAPIR ZA KOPIRANJE / A3 / RIS 500 lista</t>
  </si>
  <si>
    <t>139554</t>
  </si>
  <si>
    <t>140339</t>
  </si>
  <si>
    <t>NALOG ZA PREVIJANJE A6 FORMAT</t>
  </si>
  <si>
    <t>274017</t>
  </si>
  <si>
    <t>835880</t>
  </si>
  <si>
    <t>TREBOVANJE ZA APOTEKU A4</t>
  </si>
  <si>
    <t>92113</t>
  </si>
  <si>
    <t>PROTOKOL ZDRAVSTVENOG VASPITANJA Obrazac Br 2-05-Sr</t>
  </si>
  <si>
    <t>01036</t>
  </si>
  <si>
    <t>KARTON ZA PRACENJE  TOKA LEČENJA - /STOMAT./ A6</t>
  </si>
  <si>
    <t>KOVERAT ZA CD</t>
  </si>
  <si>
    <t>01042</t>
  </si>
  <si>
    <t>PROTOKOL BOLESNIKA obrazac 2-01-sr</t>
  </si>
  <si>
    <t>01043</t>
  </si>
  <si>
    <t xml:space="preserve">DNEVNIK RADA ZUBNE SLUŽBE TVRDI POVEZ </t>
  </si>
  <si>
    <t>01046</t>
  </si>
  <si>
    <t>PUTNI NALOG ZA PUTNICKO MOTORNO VOZILO OBRAZAC BZD A4 FORMAT</t>
  </si>
  <si>
    <t>01047</t>
  </si>
  <si>
    <t>IZVEŠTAJ MIKROBIOLOSKE  LABORATORIJE A5</t>
  </si>
  <si>
    <t>01049</t>
  </si>
  <si>
    <t>OPRAVDANJA A6</t>
  </si>
  <si>
    <t>01052</t>
  </si>
  <si>
    <t xml:space="preserve">NALOG ZUBNOM TEHNIČARU A5 </t>
  </si>
  <si>
    <t>10009</t>
  </si>
  <si>
    <t>TREBOVANJE ZA MAGACIN A5</t>
  </si>
  <si>
    <t>10016</t>
  </si>
  <si>
    <t>KARTON STOMATOLOŠKI /DEČJI/ obrazac 1-06-Sr</t>
  </si>
  <si>
    <t>10017</t>
  </si>
  <si>
    <t>KARTON STOMATOLOŠKI  /ZA ODRASLE/ A5 FORMAT TRODELNI OBRAZAC 1-07-Sr</t>
  </si>
  <si>
    <t>10021</t>
  </si>
  <si>
    <t>KARTON SISTEMATSKI /PREDŠKOLSKE DECE/ A4</t>
  </si>
  <si>
    <t>10022</t>
  </si>
  <si>
    <t>LICNI KARTON O IZVRSENOJ IMUNIZACIJI A6</t>
  </si>
  <si>
    <t>10023</t>
  </si>
  <si>
    <t>KARTON SISTEMATSKI /ŠKOLSKE DECE/ A4</t>
  </si>
  <si>
    <t>10024</t>
  </si>
  <si>
    <t>ULOŽAK ZA STOM. KARTON /BR.1/ A5</t>
  </si>
  <si>
    <t>10033</t>
  </si>
  <si>
    <t>10034</t>
  </si>
  <si>
    <t>10037</t>
  </si>
  <si>
    <t xml:space="preserve">ZDRAVSTVENI KARTON - MEDICINE RADA A4 OBRAZAC 1-01-Sr </t>
  </si>
  <si>
    <t>10038</t>
  </si>
  <si>
    <t xml:space="preserve">ZDRAVSTVENI KARTON - OPŠTE PRAKSE A4 OBRAZAC 1-01-Sr </t>
  </si>
  <si>
    <t>10040</t>
  </si>
  <si>
    <t xml:space="preserve">ZDRAVSTVENI KARTON - GINEKOLOSKI A4 OBRAZAC 1-01-Sr </t>
  </si>
  <si>
    <t>ZDRAVSTVENI KARTON PORODICE OBRAZAC 1-05-Sr</t>
  </si>
  <si>
    <t>10041</t>
  </si>
  <si>
    <t>ZDRAVSTVENI KARTON - DEČJI A4 obrazac 1-02-Sr / 1-03-Sr</t>
  </si>
  <si>
    <t>153896</t>
  </si>
  <si>
    <t>225763</t>
  </si>
  <si>
    <t>40017</t>
  </si>
  <si>
    <t>NALOG ZA KORIŠĆENJE SANITTSKOG VOZILA</t>
  </si>
  <si>
    <t>755780</t>
  </si>
  <si>
    <t xml:space="preserve">PROTOKOL EVIDENCIJE ZARAZNIH BOLESTI OBRAZAC 3-12-Sr, </t>
  </si>
  <si>
    <t>90128</t>
  </si>
  <si>
    <t>NALOG ZA SNIMANJE ZUBA A6</t>
  </si>
  <si>
    <t>951074</t>
  </si>
  <si>
    <t>99764</t>
  </si>
  <si>
    <t>KARTON ZA ORTOPEDIJU VILICE A4</t>
  </si>
  <si>
    <t>339505</t>
  </si>
  <si>
    <t>552480</t>
  </si>
  <si>
    <t>600256</t>
  </si>
  <si>
    <t>BATERIJA PUNJIVA AAA</t>
  </si>
  <si>
    <t>741569</t>
  </si>
  <si>
    <t>91001</t>
  </si>
  <si>
    <t>Partija</t>
  </si>
  <si>
    <t>JedMere</t>
  </si>
  <si>
    <t>kom</t>
  </si>
  <si>
    <t>Blok</t>
  </si>
  <si>
    <t>Pak</t>
  </si>
  <si>
    <t>blok</t>
  </si>
  <si>
    <t>rolna</t>
  </si>
  <si>
    <t>RIS</t>
  </si>
  <si>
    <t>Proizvođač</t>
  </si>
  <si>
    <t>Ukupan iznos ponude bez PDV-a</t>
  </si>
  <si>
    <t>Procenat PDV-a</t>
  </si>
  <si>
    <t>Ukupan iznos ponude sa PDV-om</t>
  </si>
  <si>
    <t>Rok isporuke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</si>
  <si>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</si>
  <si>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</si>
  <si>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</si>
  <si>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</si>
  <si>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</si>
  <si>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</si>
  <si>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</si>
  <si>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</si>
  <si>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MB:</t>
  </si>
  <si>
    <t>PIB: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</si>
  <si>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</si>
  <si>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Dana</t>
  </si>
  <si>
    <t>Датум:</t>
  </si>
  <si>
    <t>М.П.</t>
  </si>
  <si>
    <t>Понуђач</t>
  </si>
  <si>
    <t>FASCIKLA SA RUPAMA 30 MY a 100 kom- PVC folija</t>
  </si>
  <si>
    <t>FOLIJA ZA PLASTIFICIRANJE A4 a 100 kom</t>
  </si>
  <si>
    <t>INDIGO A4 format a 100 kom.</t>
  </si>
  <si>
    <t>NALOG ZA EKG / NALOG A6 / a 100 lista</t>
  </si>
  <si>
    <t>OLOVKA GRAFITNA HB</t>
  </si>
  <si>
    <t>ТОNER ZA HP 1536 dnf MFP 278A</t>
  </si>
  <si>
    <t>EVIDENCIJA O OBOLJENJIMA A3 DVOSTRANI a 100 lista</t>
  </si>
  <si>
    <t>HEFTALICA-metalna</t>
  </si>
  <si>
    <t>RECEPTI / VOJNI. OSIG. / pak 100 lista</t>
  </si>
  <si>
    <t>SVESKA A4 ABC a300 lista</t>
  </si>
  <si>
    <t>SVESKA A5 ABC a300 lista</t>
  </si>
  <si>
    <t>TONER ZA 1600 HP (LH6000A-B)</t>
  </si>
  <si>
    <t>TONER ZA 1600 HP (LH6001A-C)</t>
  </si>
  <si>
    <t>TONER ZA 1600 HP (LH6002A-Y)</t>
  </si>
  <si>
    <t>TONER ZA 1600 HP (LH6003A-M)</t>
  </si>
  <si>
    <t>TONER ZA SAMSUNG ML1910L</t>
  </si>
  <si>
    <t>RAČUN O NAPLAĆENOJ PARTICIPACIJI A6 KOPIRAJUĆI PAPIR NCR</t>
  </si>
  <si>
    <t>Rok važenja ponude</t>
  </si>
  <si>
    <t>Rok i Način plaćanja</t>
  </si>
  <si>
    <t>BATERIJA GP /ZA GLUKO APARAT/ CR 2032</t>
  </si>
  <si>
    <t>KOM</t>
  </si>
  <si>
    <t>BOJA ZA PEČATE PLAVA</t>
  </si>
  <si>
    <t>DELOVODNIK 200LISTOVA</t>
  </si>
  <si>
    <t>DVD RW REZAČ</t>
  </si>
  <si>
    <t>BOLESNIČKI LIST ZA ATD</t>
  </si>
  <si>
    <t xml:space="preserve">KLASER PLASTIČNI </t>
  </si>
  <si>
    <t>PAK</t>
  </si>
  <si>
    <t>FOLIJA ZA KORIČENJE A4 a100 KOM</t>
  </si>
  <si>
    <t>KNJIGA DOSTAVNA ZA MESTO</t>
  </si>
  <si>
    <t>KOVERTE PLAVE 17x12.5cm B6</t>
  </si>
  <si>
    <t>KOVERTE ROZE 25x17.5cm B5</t>
  </si>
  <si>
    <t>KOVERTE ŽUTE 37x25cm AD</t>
  </si>
  <si>
    <t>MAKAZE ZA PAPIR</t>
  </si>
  <si>
    <t>MARKER CENTROPEN SIGNIR</t>
  </si>
  <si>
    <t>MARKER CENTROPEN ZA CD</t>
  </si>
  <si>
    <t>REGISTAR SVESKA A4</t>
  </si>
  <si>
    <t xml:space="preserve">REGISTAR SVESKA A5 </t>
  </si>
  <si>
    <t>REVERS</t>
  </si>
  <si>
    <t>ROLNA</t>
  </si>
  <si>
    <t>SELOTEJP ŠIROKI 48X50mm PROVIDAN</t>
  </si>
  <si>
    <t>SELOTEJP UŽI 15mm PROVIDAN</t>
  </si>
  <si>
    <r>
      <t xml:space="preserve">SPIRALA ZA KORIČENJE A4 ZA </t>
    </r>
    <r>
      <rPr>
        <sz val="11"/>
        <color indexed="8"/>
        <rFont val="Calibri"/>
        <family val="2"/>
      </rPr>
      <t>Ø</t>
    </r>
    <r>
      <rPr>
        <sz val="11"/>
        <color indexed="8"/>
        <rFont val="Calibri"/>
        <family val="2"/>
      </rPr>
      <t xml:space="preserve"> 15 a 100</t>
    </r>
  </si>
  <si>
    <t>TONER ZA HP 127</t>
  </si>
  <si>
    <t>TONER ZA CANON MF 6140dn</t>
  </si>
  <si>
    <t>KARTON ZA VAKCINISANJE ŠKOLSKE DECE A4</t>
  </si>
  <si>
    <t>ULOŽAK ZA SISTEMATSKI KARTON A4 MEDICINA RADA</t>
  </si>
  <si>
    <t>KNJIGA EVIDENCIJE O UŽIVAOCIMA OPOJNIH DROGA</t>
  </si>
  <si>
    <t>NALOG ZA INJEKCIJE Obrazac OZ 5 a 100 lista (A6)</t>
  </si>
  <si>
    <t>PRIPREMA ZA EHO ABDOMENA A6  A100L</t>
  </si>
  <si>
    <t>ULOŽAK ZA STOMATOLOŠKI KARTON SISTEMATSKI A4</t>
  </si>
  <si>
    <t>BATERIJA ZA OTOSKOP /DEBLJE/ R14 Alkalna</t>
  </si>
  <si>
    <t>BATERIJA ZA OTOSKOP / SREDNJA / AA R6 Alkalna</t>
  </si>
  <si>
    <t>BATERIJA ZA OTOSKOP / TANJA /AAA R03 Alkalna</t>
  </si>
  <si>
    <t>BATERIJA R20 ZA BATERIJSKU LAMPU Alkalna</t>
  </si>
  <si>
    <t xml:space="preserve">DVD - R </t>
  </si>
  <si>
    <t>POTVRDA ZA BOLOVANJE Obrazac ZOR-X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</si>
  <si>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</si>
  <si>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</si>
  <si>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</si>
  <si>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</si>
  <si>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</si>
  <si>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</si>
  <si>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</si>
  <si>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</si>
  <si>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</si>
  <si>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</si>
  <si>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</si>
  <si>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</si>
  <si>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</si>
  <si>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</si>
  <si>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</si>
  <si>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</si>
  <si>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</si>
  <si>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</si>
  <si>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</si>
  <si>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</si>
  <si>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</si>
  <si>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</si>
  <si>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</si>
  <si>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</si>
  <si>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</si>
  <si>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</si>
  <si>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</si>
  <si>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</si>
  <si>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</si>
  <si>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</si>
  <si>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</si>
  <si>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</si>
  <si>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</si>
  <si>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</si>
  <si>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</si>
  <si>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</si>
  <si>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</si>
  <si>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</si>
  <si>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</si>
  <si>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</si>
  <si>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</si>
  <si>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</si>
  <si>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</si>
  <si>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</si>
  <si>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</si>
  <si>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</si>
  <si>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</si>
  <si>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</si>
  <si>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</si>
  <si>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</si>
  <si>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</si>
  <si>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</si>
  <si>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</si>
  <si>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</si>
  <si>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</si>
  <si>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</si>
  <si>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</si>
  <si>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</si>
  <si>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</si>
  <si>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</si>
  <si>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</si>
  <si>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</si>
  <si>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</si>
  <si>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</si>
  <si>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</si>
  <si>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</si>
  <si>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</si>
  <si>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</si>
  <si>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</si>
  <si>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</si>
  <si>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</si>
  <si>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</si>
  <si>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</si>
  <si>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</si>
  <si>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</si>
  <si>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</si>
  <si>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</si>
  <si>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</si>
  <si>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</si>
  <si>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</si>
  <si>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</si>
  <si>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</si>
  <si>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</si>
  <si>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</si>
  <si>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</si>
  <si>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</si>
  <si>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</si>
  <si>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</si>
  <si>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</si>
  <si>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</si>
  <si>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</si>
  <si>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</si>
  <si>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</si>
  <si>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</si>
  <si>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</si>
  <si>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</si>
  <si>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</si>
  <si>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</si>
  <si>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</si>
  <si>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</si>
  <si>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</si>
  <si>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</si>
  <si>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</si>
  <si>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</si>
  <si>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</si>
  <si>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</si>
  <si>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</si>
  <si>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</si>
  <si>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</si>
  <si>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</si>
  <si>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</si>
  <si>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</si>
  <si>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</si>
  <si>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</si>
  <si>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</si>
  <si>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</si>
  <si>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</si>
  <si>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</si>
  <si>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</si>
  <si>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</si>
  <si>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</si>
  <si>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</si>
  <si>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</si>
  <si>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</si>
  <si>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</si>
  <si>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</si>
  <si>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</si>
  <si>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</si>
  <si>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</si>
  <si>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</si>
  <si>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</si>
  <si>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</si>
  <si>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</si>
  <si>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</si>
  <si>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</si>
  <si>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</si>
  <si>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</si>
  <si>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ROLNA ZA BAR KOD ŠTAMPAČ 33x45mm Thermo Top Nalepnica A1500</t>
  </si>
  <si>
    <t>RECEPT BELI ZZV-10  a100kom</t>
  </si>
  <si>
    <t>Ketridži za Canon Pixma iP7250 komplet boja 551M (XL), 551BK(XL), 551Y(XL),551C(XL), 551B(XL)</t>
  </si>
  <si>
    <t>set</t>
  </si>
  <si>
    <t>138</t>
  </si>
  <si>
    <r>
      <rPr>
        <b/>
        <u val="single"/>
        <sz val="12"/>
        <color indexed="8"/>
        <rFont val="Calibri"/>
        <family val="2"/>
      </rPr>
      <t>НАПОМЕНА за партије 1-14:</t>
    </r>
    <r>
      <rPr>
        <sz val="11"/>
        <color theme="1"/>
        <rFont val="Calibri"/>
        <family val="2"/>
      </rPr>
      <t xml:space="preserve"> 
 1. Понуђена добра морају у потпуности да одговарају техничким карактеристикама. 
2. Потребно је да тонери испуњавају услове: 
- стандарде 9001, 14001, STMC 
- ауторизацију увозника од стране произвођача. 
- тонер касете потпуно нове и да својим капацитетом, паковањем 
и карактеристикама морају бити индентичне ОЕМ производу.   
Понуђачи су дужни да доставе сертификате и потврду о ауторизацији увозника од 
стране произвођача. 
</t>
    </r>
  </si>
  <si>
    <t>Структура цене са упутством како да се попуни:</t>
  </si>
  <si>
    <t>Cena са пдв-ом</t>
  </si>
  <si>
    <t xml:space="preserve">PRILOG 1 : Ponuda za javnu nabavku br: JNMV 7/2016 </t>
  </si>
  <si>
    <t>У колону 5 уписати назив произвођача понуђеног добра</t>
  </si>
  <si>
    <t>у колони 6 уписати јединичну цену без пдв-а за свако понуђено добро</t>
  </si>
  <si>
    <t>у колони 7 се аутоматкси израчунава укупна износ без пдв-а за свако понуђено добро</t>
  </si>
  <si>
    <t>у колони 9 се аутоматски израчунава укупна износ понуде са псв-ом за свако понуђено добро</t>
  </si>
  <si>
    <t>у колони 8 се аутоматски израчунава износ пдв-а</t>
  </si>
  <si>
    <t>jedinična cena bez PDV-a</t>
  </si>
  <si>
    <t>Iznos PDV-a</t>
  </si>
  <si>
    <t>УКУПНО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</si>
</sst>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&quot;Din.&quot;"/>
    <numFmt numFmtId="165" formatCode="#,##0.00&quot; &quot;&quot;Din.&quot;"/>
    <numFmt numFmtId="166" formatCode="[$-81A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Calibri"/>
      <family val="2"/>
    </font>
    <font>
      <sz val="11"/>
      <name val="Arial"/>
      <family val="2"/>
    </font>
    <font>
      <b/>
      <sz val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58" applyBorder="1" applyAlignment="1">
      <alignment wrapText="1"/>
      <protection/>
    </xf>
    <xf numFmtId="4" fontId="0" fillId="0" borderId="10" xfId="58" applyNumberFormat="1" applyBorder="1">
      <alignment/>
      <protection/>
    </xf>
    <xf numFmtId="4" fontId="0" fillId="34" borderId="10" xfId="58" applyNumberFormat="1" applyFill="1" applyBorder="1">
      <alignment/>
      <protection/>
    </xf>
    <xf numFmtId="49" fontId="0" fillId="35" borderId="10" xfId="58" applyNumberFormat="1" applyFill="1" applyBorder="1">
      <alignment/>
      <protection/>
    </xf>
    <xf numFmtId="4" fontId="0" fillId="35" borderId="10" xfId="58" applyNumberFormat="1" applyFill="1" applyBorder="1">
      <alignment/>
      <protection/>
    </xf>
    <xf numFmtId="49" fontId="0" fillId="0" borderId="10" xfId="58" applyNumberFormat="1" applyFill="1" applyBorder="1">
      <alignment/>
      <protection/>
    </xf>
    <xf numFmtId="4" fontId="0" fillId="0" borderId="10" xfId="58" applyNumberFormat="1" applyFill="1" applyBorder="1">
      <alignment/>
      <protection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53" fillId="0" borderId="0" xfId="53" applyFont="1" applyAlignment="1" applyProtection="1">
      <alignment/>
      <protection/>
    </xf>
    <xf numFmtId="0" fontId="4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2" fillId="6" borderId="0" xfId="57" applyFill="1">
      <alignment/>
      <protection/>
    </xf>
    <xf numFmtId="0" fontId="5" fillId="34" borderId="11" xfId="57" applyFont="1" applyFill="1" applyBorder="1" applyProtection="1">
      <alignment/>
      <protection locked="0"/>
    </xf>
    <xf numFmtId="0" fontId="5" fillId="34" borderId="12" xfId="57" applyFont="1" applyFill="1" applyBorder="1" applyProtection="1">
      <alignment/>
      <protection locked="0"/>
    </xf>
    <xf numFmtId="1" fontId="5" fillId="34" borderId="13" xfId="57" applyNumberFormat="1" applyFont="1" applyFill="1" applyBorder="1" applyProtection="1">
      <alignment/>
      <protection locked="0"/>
    </xf>
    <xf numFmtId="0" fontId="2" fillId="6" borderId="0" xfId="57" applyFont="1" applyFill="1" applyAlignment="1">
      <alignment vertical="center"/>
      <protection/>
    </xf>
    <xf numFmtId="0" fontId="2" fillId="6" borderId="0" xfId="57" applyFont="1" applyFill="1">
      <alignment/>
      <protection/>
    </xf>
    <xf numFmtId="0" fontId="2" fillId="0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6" borderId="0" xfId="57" applyFont="1" applyFill="1" applyBorder="1" applyAlignment="1">
      <alignment horizontal="center" vertical="center" wrapText="1"/>
      <protection/>
    </xf>
    <xf numFmtId="164" fontId="6" fillId="34" borderId="14" xfId="57" applyNumberFormat="1" applyFont="1" applyFill="1" applyBorder="1" applyAlignment="1" applyProtection="1">
      <alignment vertical="center"/>
      <protection/>
    </xf>
    <xf numFmtId="0" fontId="2" fillId="34" borderId="10" xfId="57" applyFill="1" applyBorder="1" applyProtection="1">
      <alignment/>
      <protection locked="0"/>
    </xf>
    <xf numFmtId="0" fontId="2" fillId="6" borderId="10" xfId="57" applyFill="1" applyBorder="1">
      <alignment/>
      <protection/>
    </xf>
    <xf numFmtId="0" fontId="3" fillId="0" borderId="0" xfId="57" applyFont="1" applyProtection="1">
      <alignment/>
      <protection locked="0"/>
    </xf>
    <xf numFmtId="14" fontId="7" fillId="0" borderId="15" xfId="57" applyNumberFormat="1" applyFont="1" applyBorder="1" applyProtection="1">
      <alignment/>
      <protection locked="0"/>
    </xf>
    <xf numFmtId="2" fontId="3" fillId="0" borderId="0" xfId="57" applyNumberFormat="1" applyFont="1" applyAlignment="1">
      <alignment horizontal="left"/>
      <protection/>
    </xf>
    <xf numFmtId="9" fontId="3" fillId="0" borderId="0" xfId="62" applyFont="1" applyAlignment="1">
      <alignment vertical="center"/>
    </xf>
    <xf numFmtId="2" fontId="3" fillId="0" borderId="0" xfId="57" applyNumberFormat="1" applyFont="1" applyAlignment="1" applyProtection="1">
      <alignment horizontal="right"/>
      <protection locked="0"/>
    </xf>
    <xf numFmtId="0" fontId="7" fillId="0" borderId="0" xfId="57" applyFont="1" applyProtection="1">
      <alignment/>
      <protection locked="0"/>
    </xf>
    <xf numFmtId="2" fontId="3" fillId="0" borderId="0" xfId="57" applyNumberFormat="1" applyFont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 applyProtection="1">
      <alignment/>
      <protection locked="0"/>
    </xf>
    <xf numFmtId="0" fontId="38" fillId="33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>
      <alignment/>
    </xf>
    <xf numFmtId="164" fontId="6" fillId="34" borderId="16" xfId="57" applyNumberFormat="1" applyFont="1" applyFill="1" applyBorder="1" applyAlignment="1" applyProtection="1">
      <alignment vertical="center"/>
      <protection/>
    </xf>
    <xf numFmtId="164" fontId="6" fillId="34" borderId="17" xfId="57" applyNumberFormat="1" applyFont="1" applyFill="1" applyBorder="1" applyAlignment="1" applyProtection="1">
      <alignment vertical="center"/>
      <protection/>
    </xf>
    <xf numFmtId="14" fontId="7" fillId="0" borderId="0" xfId="57" applyNumberFormat="1" applyFont="1" applyBorder="1" applyProtection="1">
      <alignment/>
      <protection locked="0"/>
    </xf>
    <xf numFmtId="0" fontId="3" fillId="0" borderId="15" xfId="57" applyFont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35" borderId="10" xfId="58" applyNumberFormat="1" applyFill="1" applyBorder="1" applyAlignment="1">
      <alignment horizontal="left" wrapText="1"/>
      <protection/>
    </xf>
    <xf numFmtId="49" fontId="0" fillId="0" borderId="10" xfId="58" applyNumberFormat="1" applyFill="1" applyBorder="1" applyAlignment="1">
      <alignment horizontal="left" wrapText="1"/>
      <protection/>
    </xf>
    <xf numFmtId="4" fontId="0" fillId="36" borderId="10" xfId="58" applyNumberFormat="1" applyFill="1" applyBorder="1">
      <alignment/>
      <protection/>
    </xf>
    <xf numFmtId="4" fontId="0" fillId="36" borderId="10" xfId="0" applyNumberFormat="1" applyFill="1" applyBorder="1" applyAlignment="1">
      <alignment/>
    </xf>
    <xf numFmtId="0" fontId="3" fillId="0" borderId="0" xfId="57" applyFont="1" applyBorder="1" applyProtection="1">
      <alignment/>
      <protection locked="0"/>
    </xf>
    <xf numFmtId="9" fontId="3" fillId="0" borderId="15" xfId="62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9" fillId="0" borderId="15" xfId="57" applyFont="1" applyBorder="1" applyProtection="1">
      <alignment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32" fillId="35" borderId="10" xfId="58" applyFont="1" applyFill="1" applyBorder="1" applyAlignment="1">
      <alignment horizontal="center"/>
      <protection/>
    </xf>
    <xf numFmtId="0" fontId="32" fillId="0" borderId="10" xfId="58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10" fillId="0" borderId="0" xfId="57" applyFont="1" applyAlignment="1">
      <alignment horizontal="center"/>
      <protection/>
    </xf>
    <xf numFmtId="0" fontId="51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0" fontId="2" fillId="6" borderId="10" xfId="57" applyFill="1" applyBorder="1" applyAlignment="1">
      <alignment horizontal="center"/>
      <protection/>
    </xf>
    <xf numFmtId="0" fontId="6" fillId="36" borderId="18" xfId="57" applyFont="1" applyFill="1" applyBorder="1" applyAlignment="1">
      <alignment horizontal="center" vertical="center" wrapText="1"/>
      <protection/>
    </xf>
    <xf numFmtId="0" fontId="6" fillId="36" borderId="19" xfId="57" applyFont="1" applyFill="1" applyBorder="1" applyAlignment="1">
      <alignment horizontal="center" vertical="center" wrapText="1"/>
      <protection/>
    </xf>
    <xf numFmtId="0" fontId="5" fillId="6" borderId="0" xfId="57" applyFont="1" applyFill="1" applyAlignment="1">
      <alignment horizontal="center" wrapText="1"/>
      <protection/>
    </xf>
    <xf numFmtId="0" fontId="6" fillId="36" borderId="20" xfId="57" applyFont="1" applyFill="1" applyBorder="1" applyAlignment="1">
      <alignment horizontal="center" vertical="center" wrapText="1"/>
      <protection/>
    </xf>
    <xf numFmtId="0" fontId="6" fillId="36" borderId="21" xfId="57" applyFont="1" applyFill="1" applyBorder="1" applyAlignment="1">
      <alignment horizontal="center" vertical="center" wrapText="1"/>
      <protection/>
    </xf>
    <xf numFmtId="0" fontId="6" fillId="36" borderId="22" xfId="57" applyFont="1" applyFill="1" applyBorder="1" applyAlignment="1">
      <alignment horizontal="center" vertical="center" wrapText="1"/>
      <protection/>
    </xf>
    <xf numFmtId="0" fontId="6" fillId="36" borderId="23" xfId="57" applyFont="1" applyFill="1" applyBorder="1" applyAlignment="1">
      <alignment horizontal="center" vertical="center" wrapText="1"/>
      <protection/>
    </xf>
    <xf numFmtId="0" fontId="2" fillId="0" borderId="0" xfId="57" applyAlignment="1">
      <alignment horizontal="center"/>
      <protection/>
    </xf>
    <xf numFmtId="0" fontId="4" fillId="6" borderId="0" xfId="57" applyFont="1" applyFill="1" applyAlignment="1">
      <alignment horizontal="center"/>
      <protection/>
    </xf>
    <xf numFmtId="0" fontId="5" fillId="6" borderId="20" xfId="57" applyFont="1" applyFill="1" applyBorder="1" applyAlignment="1">
      <alignment horizontal="center"/>
      <protection/>
    </xf>
    <xf numFmtId="0" fontId="5" fillId="6" borderId="16" xfId="57" applyFont="1" applyFill="1" applyBorder="1" applyAlignment="1">
      <alignment horizontal="center"/>
      <protection/>
    </xf>
    <xf numFmtId="0" fontId="5" fillId="6" borderId="24" xfId="57" applyFont="1" applyFill="1" applyBorder="1" applyAlignment="1">
      <alignment horizontal="center"/>
      <protection/>
    </xf>
    <xf numFmtId="0" fontId="5" fillId="6" borderId="25" xfId="57" applyFont="1" applyFill="1" applyBorder="1" applyAlignment="1">
      <alignment horizontal="center"/>
      <protection/>
    </xf>
    <xf numFmtId="0" fontId="5" fillId="6" borderId="18" xfId="57" applyFont="1" applyFill="1" applyBorder="1" applyAlignment="1">
      <alignment horizontal="center"/>
      <protection/>
    </xf>
    <xf numFmtId="0" fontId="5" fillId="6" borderId="26" xfId="57" applyFont="1" applyFill="1" applyBorder="1" applyAlignment="1">
      <alignment horizontal="center"/>
      <protection/>
    </xf>
    <xf numFmtId="0" fontId="2" fillId="6" borderId="0" xfId="57" applyFill="1" applyAlignment="1">
      <alignment horizontal="center"/>
      <protection/>
    </xf>
    <xf numFmtId="0" fontId="0" fillId="0" borderId="0" xfId="0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876300</xdr:colOff>
      <xdr:row>4</xdr:row>
      <xdr:rowOff>171450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view="pageBreakPreview" zoomScaleSheetLayoutView="100" zoomScalePageLayoutView="0" workbookViewId="0" topLeftCell="A1">
      <selection activeCell="D11" sqref="D11:D12"/>
    </sheetView>
  </sheetViews>
  <sheetFormatPr defaultColWidth="9.140625" defaultRowHeight="15"/>
  <cols>
    <col min="1" max="1" width="13.28125" style="10" customWidth="1"/>
    <col min="2" max="2" width="9.140625" style="10" customWidth="1"/>
    <col min="3" max="3" width="21.7109375" style="10" customWidth="1"/>
    <col min="4" max="4" width="34.00390625" style="10" customWidth="1"/>
    <col min="5" max="5" width="9.140625" style="10" customWidth="1"/>
    <col min="6" max="6" width="6.140625" style="10" customWidth="1"/>
    <col min="7" max="16384" width="9.140625" style="10" customWidth="1"/>
  </cols>
  <sheetData>
    <row r="1" spans="1:3" ht="15.75">
      <c r="A1" s="77"/>
      <c r="B1" s="9" t="s">
        <v>211</v>
      </c>
      <c r="C1" s="9"/>
    </row>
    <row r="2" spans="1:3" ht="15.75">
      <c r="A2" s="77"/>
      <c r="B2" s="9" t="s">
        <v>212</v>
      </c>
      <c r="C2" s="9"/>
    </row>
    <row r="3" spans="1:3" ht="15.75">
      <c r="A3" s="77"/>
      <c r="B3" s="9" t="s">
        <v>213</v>
      </c>
      <c r="C3" s="9"/>
    </row>
    <row r="4" spans="1:3" ht="15.75">
      <c r="A4" s="77"/>
      <c r="B4" s="9" t="s">
        <v>214</v>
      </c>
      <c r="C4" s="9"/>
    </row>
    <row r="5" spans="2:3" ht="15.75">
      <c r="B5" s="9" t="s">
        <v>215</v>
      </c>
      <c r="C5" s="9"/>
    </row>
    <row r="6" spans="2:3" ht="15.75">
      <c r="B6" s="9" t="s">
        <v>216</v>
      </c>
      <c r="C6" s="11" t="s">
        <v>217</v>
      </c>
    </row>
    <row r="8" spans="1:12" ht="18.75">
      <c r="A8" s="78" t="s">
        <v>427</v>
      </c>
      <c r="B8" s="78"/>
      <c r="C8" s="78"/>
      <c r="D8" s="78"/>
      <c r="E8" s="78"/>
      <c r="F8" s="78"/>
      <c r="G8" s="12"/>
      <c r="H8" s="12"/>
      <c r="I8" s="12"/>
      <c r="J8" s="12"/>
      <c r="K8" s="12"/>
      <c r="L8" s="12"/>
    </row>
    <row r="9" spans="7:12" ht="12.75">
      <c r="G9" s="13"/>
      <c r="H9" s="13"/>
      <c r="I9" s="13"/>
      <c r="J9" s="13"/>
      <c r="K9" s="13"/>
      <c r="L9" s="13"/>
    </row>
    <row r="10" spans="1:12" ht="13.5" thickBot="1">
      <c r="A10" s="14"/>
      <c r="B10" s="14"/>
      <c r="C10" s="14"/>
      <c r="D10" s="14"/>
      <c r="E10" s="14"/>
      <c r="F10" s="14"/>
      <c r="G10" s="13"/>
      <c r="H10" s="13"/>
      <c r="I10" s="13"/>
      <c r="J10" s="13"/>
      <c r="K10" s="13"/>
      <c r="L10" s="13"/>
    </row>
    <row r="11" spans="1:12" ht="15.75">
      <c r="A11" s="14"/>
      <c r="B11" s="79" t="s">
        <v>218</v>
      </c>
      <c r="C11" s="80"/>
      <c r="D11" s="15"/>
      <c r="E11" s="14"/>
      <c r="F11" s="14"/>
      <c r="G11" s="13"/>
      <c r="H11" s="13"/>
      <c r="I11" s="13"/>
      <c r="J11" s="13"/>
      <c r="K11" s="13"/>
      <c r="L11" s="13"/>
    </row>
    <row r="12" spans="1:12" ht="15.75">
      <c r="A12" s="14"/>
      <c r="B12" s="81" t="s">
        <v>219</v>
      </c>
      <c r="C12" s="82"/>
      <c r="D12" s="16"/>
      <c r="E12" s="14"/>
      <c r="F12" s="14"/>
      <c r="G12" s="13"/>
      <c r="H12" s="13"/>
      <c r="I12" s="13"/>
      <c r="J12" s="13"/>
      <c r="K12" s="13"/>
      <c r="L12" s="13"/>
    </row>
    <row r="13" spans="1:12" ht="16.5" thickBot="1">
      <c r="A13" s="14"/>
      <c r="B13" s="83" t="s">
        <v>220</v>
      </c>
      <c r="C13" s="84"/>
      <c r="D13" s="17"/>
      <c r="E13" s="14"/>
      <c r="F13" s="14"/>
      <c r="G13" s="13"/>
      <c r="H13" s="13"/>
      <c r="I13" s="13"/>
      <c r="J13" s="13"/>
      <c r="K13" s="13"/>
      <c r="L13" s="13"/>
    </row>
    <row r="14" spans="1:12" ht="7.5" customHeight="1">
      <c r="A14" s="14"/>
      <c r="B14" s="14"/>
      <c r="C14" s="14"/>
      <c r="D14" s="14"/>
      <c r="E14" s="14"/>
      <c r="F14" s="14"/>
      <c r="G14" s="13"/>
      <c r="H14" s="13"/>
      <c r="I14" s="13"/>
      <c r="J14" s="13"/>
      <c r="K14" s="13"/>
      <c r="L14" s="13"/>
    </row>
    <row r="15" spans="1:6" ht="4.5" customHeight="1">
      <c r="A15" s="14"/>
      <c r="B15" s="85"/>
      <c r="C15" s="85"/>
      <c r="D15" s="14"/>
      <c r="E15" s="14"/>
      <c r="F15" s="14"/>
    </row>
    <row r="16" spans="1:12" ht="86.25" customHeight="1" thickBot="1">
      <c r="A16" s="14"/>
      <c r="B16" s="14"/>
      <c r="C16" s="14"/>
      <c r="D16" s="14"/>
      <c r="E16" s="14"/>
      <c r="F16" s="14"/>
      <c r="G16" s="13"/>
      <c r="H16" s="13"/>
      <c r="I16" s="13"/>
      <c r="J16" s="13"/>
      <c r="K16" s="13"/>
      <c r="L16" s="13"/>
    </row>
    <row r="17" spans="1:12" s="21" customFormat="1" ht="12.75">
      <c r="A17" s="22"/>
      <c r="B17" s="73" t="s">
        <v>207</v>
      </c>
      <c r="C17" s="74"/>
      <c r="D17" s="44">
        <f>SUM('Tehn. Specifikacija'!L16:L139)</f>
        <v>0</v>
      </c>
      <c r="E17" s="18"/>
      <c r="F17" s="19"/>
      <c r="G17" s="20"/>
      <c r="H17" s="20"/>
      <c r="I17" s="20"/>
      <c r="J17" s="20"/>
      <c r="K17" s="20"/>
      <c r="L17" s="20"/>
    </row>
    <row r="18" spans="1:12" s="21" customFormat="1" ht="12.75">
      <c r="A18" s="22"/>
      <c r="B18" s="75"/>
      <c r="C18" s="76"/>
      <c r="D18" s="23">
        <f>SUM('Tehn. Specifikacija'!N16:N139)</f>
        <v>0</v>
      </c>
      <c r="E18" s="18"/>
      <c r="F18" s="19"/>
      <c r="G18" s="20"/>
      <c r="H18" s="20"/>
      <c r="I18" s="20"/>
      <c r="J18" s="20"/>
      <c r="K18" s="20"/>
      <c r="L18" s="20"/>
    </row>
    <row r="19" spans="1:12" s="21" customFormat="1" ht="13.5" thickBot="1">
      <c r="A19" s="22"/>
      <c r="B19" s="70" t="s">
        <v>209</v>
      </c>
      <c r="C19" s="71"/>
      <c r="D19" s="45">
        <f>SUM('Tehn. Specifikacija'!O16:O139)</f>
        <v>0</v>
      </c>
      <c r="E19" s="18"/>
      <c r="F19" s="19"/>
      <c r="G19" s="20"/>
      <c r="H19" s="20"/>
      <c r="I19" s="20"/>
      <c r="J19" s="20"/>
      <c r="K19" s="20"/>
      <c r="L19" s="20"/>
    </row>
    <row r="20" spans="1:12" ht="4.5" customHeight="1">
      <c r="A20" s="14"/>
      <c r="B20" s="14"/>
      <c r="C20" s="14"/>
      <c r="D20" s="14"/>
      <c r="E20" s="14"/>
      <c r="F20" s="14"/>
      <c r="G20" s="13"/>
      <c r="H20" s="13"/>
      <c r="I20" s="13"/>
      <c r="J20" s="13"/>
      <c r="K20" s="13"/>
      <c r="L20" s="13"/>
    </row>
    <row r="21" spans="1:12" ht="5.25" customHeight="1" hidden="1">
      <c r="A21" s="14"/>
      <c r="B21" s="14"/>
      <c r="C21" s="14"/>
      <c r="D21" s="14"/>
      <c r="E21" s="14"/>
      <c r="F21" s="14"/>
      <c r="G21" s="13"/>
      <c r="H21" s="13"/>
      <c r="I21" s="13"/>
      <c r="J21" s="13"/>
      <c r="K21" s="13"/>
      <c r="L21" s="13"/>
    </row>
    <row r="22" spans="1:12" ht="18" customHeight="1">
      <c r="A22" s="72" t="s">
        <v>221</v>
      </c>
      <c r="B22" s="72"/>
      <c r="C22" s="72"/>
      <c r="D22" s="72"/>
      <c r="E22" s="72"/>
      <c r="F22" s="72"/>
      <c r="G22" s="13"/>
      <c r="H22" s="13"/>
      <c r="I22" s="13"/>
      <c r="J22" s="13"/>
      <c r="K22" s="13"/>
      <c r="L22" s="13"/>
    </row>
    <row r="23" spans="1:12" ht="16.5" customHeight="1">
      <c r="A23" s="72"/>
      <c r="B23" s="72"/>
      <c r="C23" s="72"/>
      <c r="D23" s="72"/>
      <c r="E23" s="72"/>
      <c r="F23" s="72"/>
      <c r="G23" s="13"/>
      <c r="H23" s="13"/>
      <c r="I23" s="13"/>
      <c r="J23" s="13"/>
      <c r="K23" s="13"/>
      <c r="L23" s="13"/>
    </row>
    <row r="24" spans="1:12" ht="33.75" customHeight="1">
      <c r="A24" s="72"/>
      <c r="B24" s="72"/>
      <c r="C24" s="72"/>
      <c r="D24" s="72"/>
      <c r="E24" s="72"/>
      <c r="F24" s="72"/>
      <c r="G24" s="13"/>
      <c r="H24" s="13"/>
      <c r="I24" s="13"/>
      <c r="J24" s="13"/>
      <c r="K24" s="13"/>
      <c r="L24" s="13"/>
    </row>
    <row r="25" spans="7:9" ht="18.75">
      <c r="G25" s="12"/>
      <c r="H25" s="12"/>
      <c r="I25" s="12"/>
    </row>
    <row r="26" spans="2:9" ht="12.75">
      <c r="B26" s="69" t="s">
        <v>210</v>
      </c>
      <c r="C26" s="69"/>
      <c r="D26" s="24"/>
      <c r="E26" s="25" t="s">
        <v>222</v>
      </c>
      <c r="G26" s="13"/>
      <c r="H26" s="13"/>
      <c r="I26" s="13"/>
    </row>
    <row r="27" spans="2:9" ht="12.75">
      <c r="B27" s="69" t="s">
        <v>244</v>
      </c>
      <c r="C27" s="69"/>
      <c r="D27" s="24"/>
      <c r="E27" s="25" t="s">
        <v>222</v>
      </c>
      <c r="G27" s="13"/>
      <c r="H27" s="13"/>
      <c r="I27" s="13"/>
    </row>
    <row r="28" spans="2:9" ht="12.75">
      <c r="B28" s="69" t="s">
        <v>243</v>
      </c>
      <c r="C28" s="69"/>
      <c r="D28" s="24"/>
      <c r="E28" s="25" t="s">
        <v>222</v>
      </c>
      <c r="G28" s="13"/>
      <c r="H28" s="13"/>
      <c r="I28" s="13"/>
    </row>
    <row r="29" spans="1:10" ht="15.75">
      <c r="A29" s="26" t="s">
        <v>223</v>
      </c>
      <c r="B29" s="27"/>
      <c r="D29" s="28" t="s">
        <v>224</v>
      </c>
      <c r="E29" s="29" t="s">
        <v>225</v>
      </c>
      <c r="F29" s="30"/>
      <c r="G29" s="13"/>
      <c r="H29" s="13"/>
      <c r="I29" s="13"/>
      <c r="J29" s="29"/>
    </row>
    <row r="30" spans="2:10" ht="15.75">
      <c r="B30" s="26"/>
      <c r="C30" s="31"/>
      <c r="D30" s="30"/>
      <c r="E30" s="59"/>
      <c r="F30" s="30"/>
      <c r="G30" s="32"/>
      <c r="I30" s="29"/>
      <c r="J30" s="29"/>
    </row>
  </sheetData>
  <sheetProtection password="8999" sheet="1"/>
  <mergeCells count="13">
    <mergeCell ref="A1:A4"/>
    <mergeCell ref="A8:F8"/>
    <mergeCell ref="B11:C11"/>
    <mergeCell ref="B12:C12"/>
    <mergeCell ref="B13:C13"/>
    <mergeCell ref="B15:C15"/>
    <mergeCell ref="B27:C27"/>
    <mergeCell ref="B28:C28"/>
    <mergeCell ref="B19:C19"/>
    <mergeCell ref="A22:F24"/>
    <mergeCell ref="B26:C26"/>
    <mergeCell ref="B17:C17"/>
    <mergeCell ref="B18:C18"/>
  </mergeCells>
  <dataValidations count="2">
    <dataValidation type="whole" allowBlank="1" showInputMessage="1" showErrorMessage="1" promptTitle="Unesite PIB" prompt="Unesite PIB ponuđača 9 cifara" sqref="D13">
      <formula1>0</formula1>
      <formula2>999999999</formula2>
    </dataValidation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</dataValidations>
  <hyperlinks>
    <hyperlink ref="C6" r:id="rId1" display="www.dzindjija.rs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57"/>
  <sheetViews>
    <sheetView view="pageBreakPreview" zoomScale="90" zoomScaleNormal="80" zoomScaleSheetLayoutView="90" zoomScalePageLayoutView="0" workbookViewId="0" topLeftCell="A1">
      <pane xSplit="10" ySplit="1" topLeftCell="K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C10" sqref="C10"/>
    </sheetView>
  </sheetViews>
  <sheetFormatPr defaultColWidth="9.140625" defaultRowHeight="15"/>
  <cols>
    <col min="1" max="1" width="4.57421875" style="0" customWidth="1"/>
    <col min="2" max="2" width="0.13671875" style="0" hidden="1" customWidth="1"/>
    <col min="3" max="3" width="68.421875" style="0" customWidth="1"/>
    <col min="5" max="5" width="8.421875" style="65" customWidth="1"/>
    <col min="6" max="6" width="11.00390625" style="0" hidden="1" customWidth="1"/>
    <col min="7" max="7" width="9.57421875" style="0" hidden="1" customWidth="1"/>
    <col min="8" max="8" width="12.57421875" style="0" hidden="1" customWidth="1"/>
    <col min="9" max="9" width="13.8515625" style="0" hidden="1" customWidth="1"/>
    <col min="10" max="10" width="13.7109375" style="0" customWidth="1"/>
    <col min="11" max="11" width="10.8515625" style="0" customWidth="1"/>
    <col min="12" max="12" width="14.28125" style="0" customWidth="1"/>
    <col min="13" max="13" width="0.71875" style="0" hidden="1" customWidth="1"/>
    <col min="14" max="14" width="12.28125" style="0" customWidth="1"/>
    <col min="15" max="15" width="13.8515625" style="0" customWidth="1"/>
  </cols>
  <sheetData>
    <row r="1" spans="1:15" ht="63.75" customHeight="1">
      <c r="A1" s="40" t="s">
        <v>198</v>
      </c>
      <c r="B1" s="1" t="s">
        <v>0</v>
      </c>
      <c r="C1" s="1" t="s">
        <v>1</v>
      </c>
      <c r="D1" s="1" t="s">
        <v>199</v>
      </c>
      <c r="E1" s="62" t="s">
        <v>2</v>
      </c>
      <c r="F1" s="2" t="s">
        <v>426</v>
      </c>
      <c r="G1" s="2" t="s">
        <v>3</v>
      </c>
      <c r="H1" s="2" t="s">
        <v>4</v>
      </c>
      <c r="I1" s="2" t="s">
        <v>5</v>
      </c>
      <c r="J1" s="1" t="s">
        <v>206</v>
      </c>
      <c r="K1" s="1" t="s">
        <v>433</v>
      </c>
      <c r="L1" s="1" t="s">
        <v>207</v>
      </c>
      <c r="M1" s="1" t="s">
        <v>208</v>
      </c>
      <c r="N1" s="1" t="s">
        <v>434</v>
      </c>
      <c r="O1" s="1" t="s">
        <v>209</v>
      </c>
    </row>
    <row r="2" spans="1:15" ht="15.75">
      <c r="A2" s="5" t="s">
        <v>282</v>
      </c>
      <c r="B2" s="5" t="s">
        <v>97</v>
      </c>
      <c r="C2" s="5" t="s">
        <v>98</v>
      </c>
      <c r="D2" s="5" t="s">
        <v>200</v>
      </c>
      <c r="E2" s="63">
        <v>182</v>
      </c>
      <c r="F2" s="6">
        <v>1320</v>
      </c>
      <c r="G2" s="6">
        <f aca="true" t="shared" si="0" ref="G2:G9">F2/1.2</f>
        <v>1100</v>
      </c>
      <c r="H2" s="6">
        <f aca="true" t="shared" si="1" ref="H2:H9">E2*G2</f>
        <v>200200</v>
      </c>
      <c r="I2" s="6">
        <f aca="true" t="shared" si="2" ref="I2:I9">H2*1.2</f>
        <v>240240</v>
      </c>
      <c r="J2" s="34"/>
      <c r="K2" s="37"/>
      <c r="L2" s="38">
        <f aca="true" t="shared" si="3" ref="L2:L46">E2*K2</f>
        <v>0</v>
      </c>
      <c r="M2" s="39">
        <v>0.2</v>
      </c>
      <c r="N2" s="38">
        <f aca="true" t="shared" si="4" ref="N2:N46">L2*M2</f>
        <v>0</v>
      </c>
      <c r="O2" s="38">
        <f aca="true" t="shared" si="5" ref="O2:O46">SUM(N2+L2)</f>
        <v>0</v>
      </c>
    </row>
    <row r="3" spans="1:15" ht="15.75">
      <c r="A3" s="5" t="s">
        <v>283</v>
      </c>
      <c r="B3" s="5" t="s">
        <v>111</v>
      </c>
      <c r="C3" s="5" t="s">
        <v>112</v>
      </c>
      <c r="D3" s="5" t="s">
        <v>200</v>
      </c>
      <c r="E3" s="63">
        <v>164</v>
      </c>
      <c r="F3" s="6">
        <v>1300</v>
      </c>
      <c r="G3" s="6">
        <f t="shared" si="0"/>
        <v>1083.3333333333335</v>
      </c>
      <c r="H3" s="6">
        <f t="shared" si="1"/>
        <v>177666.6666666667</v>
      </c>
      <c r="I3" s="6">
        <f t="shared" si="2"/>
        <v>213200.00000000003</v>
      </c>
      <c r="J3" s="34"/>
      <c r="K3" s="37"/>
      <c r="L3" s="38">
        <f t="shared" si="3"/>
        <v>0</v>
      </c>
      <c r="M3" s="39">
        <v>0.2</v>
      </c>
      <c r="N3" s="38">
        <f t="shared" si="4"/>
        <v>0</v>
      </c>
      <c r="O3" s="38">
        <f t="shared" si="5"/>
        <v>0</v>
      </c>
    </row>
    <row r="4" spans="1:15" ht="15.75">
      <c r="A4" s="5" t="s">
        <v>284</v>
      </c>
      <c r="B4" s="5" t="s">
        <v>91</v>
      </c>
      <c r="C4" s="5" t="s">
        <v>237</v>
      </c>
      <c r="D4" s="5" t="s">
        <v>200</v>
      </c>
      <c r="E4" s="63">
        <v>4</v>
      </c>
      <c r="F4" s="6">
        <v>2500</v>
      </c>
      <c r="G4" s="6">
        <f t="shared" si="0"/>
        <v>2083.3333333333335</v>
      </c>
      <c r="H4" s="6">
        <f t="shared" si="1"/>
        <v>8333.333333333334</v>
      </c>
      <c r="I4" s="6">
        <f t="shared" si="2"/>
        <v>10000</v>
      </c>
      <c r="J4" s="34"/>
      <c r="K4" s="37"/>
      <c r="L4" s="38">
        <f t="shared" si="3"/>
        <v>0</v>
      </c>
      <c r="M4" s="39">
        <v>0.2</v>
      </c>
      <c r="N4" s="38">
        <f t="shared" si="4"/>
        <v>0</v>
      </c>
      <c r="O4" s="38">
        <f t="shared" si="5"/>
        <v>0</v>
      </c>
    </row>
    <row r="5" spans="1:15" ht="15.75">
      <c r="A5" s="5" t="s">
        <v>285</v>
      </c>
      <c r="B5" s="5"/>
      <c r="C5" s="5" t="s">
        <v>238</v>
      </c>
      <c r="D5" s="5" t="s">
        <v>200</v>
      </c>
      <c r="E5" s="63">
        <v>4</v>
      </c>
      <c r="F5" s="6">
        <v>2500</v>
      </c>
      <c r="G5" s="6">
        <f t="shared" si="0"/>
        <v>2083.3333333333335</v>
      </c>
      <c r="H5" s="6">
        <f t="shared" si="1"/>
        <v>8333.333333333334</v>
      </c>
      <c r="I5" s="6">
        <f t="shared" si="2"/>
        <v>10000</v>
      </c>
      <c r="J5" s="34"/>
      <c r="K5" s="37"/>
      <c r="L5" s="38">
        <f t="shared" si="3"/>
        <v>0</v>
      </c>
      <c r="M5" s="39">
        <v>0.2</v>
      </c>
      <c r="N5" s="38">
        <f t="shared" si="4"/>
        <v>0</v>
      </c>
      <c r="O5" s="38">
        <f t="shared" si="5"/>
        <v>0</v>
      </c>
    </row>
    <row r="6" spans="1:15" ht="15.75">
      <c r="A6" s="5" t="s">
        <v>286</v>
      </c>
      <c r="B6" s="5"/>
      <c r="C6" s="5" t="s">
        <v>239</v>
      </c>
      <c r="D6" s="5" t="s">
        <v>200</v>
      </c>
      <c r="E6" s="63">
        <v>4</v>
      </c>
      <c r="F6" s="6">
        <v>2500</v>
      </c>
      <c r="G6" s="6">
        <f t="shared" si="0"/>
        <v>2083.3333333333335</v>
      </c>
      <c r="H6" s="6">
        <f t="shared" si="1"/>
        <v>8333.333333333334</v>
      </c>
      <c r="I6" s="6">
        <f t="shared" si="2"/>
        <v>10000</v>
      </c>
      <c r="J6" s="34"/>
      <c r="K6" s="37"/>
      <c r="L6" s="38">
        <f t="shared" si="3"/>
        <v>0</v>
      </c>
      <c r="M6" s="39">
        <v>0.2</v>
      </c>
      <c r="N6" s="38">
        <f t="shared" si="4"/>
        <v>0</v>
      </c>
      <c r="O6" s="38">
        <f t="shared" si="5"/>
        <v>0</v>
      </c>
    </row>
    <row r="7" spans="1:15" ht="15.75">
      <c r="A7" s="5" t="s">
        <v>287</v>
      </c>
      <c r="B7" s="5"/>
      <c r="C7" s="5" t="s">
        <v>240</v>
      </c>
      <c r="D7" s="5" t="s">
        <v>200</v>
      </c>
      <c r="E7" s="63">
        <v>4</v>
      </c>
      <c r="F7" s="6">
        <v>2500</v>
      </c>
      <c r="G7" s="6">
        <f t="shared" si="0"/>
        <v>2083.3333333333335</v>
      </c>
      <c r="H7" s="6">
        <f t="shared" si="1"/>
        <v>8333.333333333334</v>
      </c>
      <c r="I7" s="6">
        <f t="shared" si="2"/>
        <v>10000</v>
      </c>
      <c r="J7" s="34"/>
      <c r="K7" s="37"/>
      <c r="L7" s="38">
        <f t="shared" si="3"/>
        <v>0</v>
      </c>
      <c r="M7" s="39">
        <v>0.2</v>
      </c>
      <c r="N7" s="38">
        <f t="shared" si="4"/>
        <v>0</v>
      </c>
      <c r="O7" s="38">
        <f t="shared" si="5"/>
        <v>0</v>
      </c>
    </row>
    <row r="8" spans="1:15" ht="15.75">
      <c r="A8" s="5" t="s">
        <v>288</v>
      </c>
      <c r="B8" s="5" t="s">
        <v>71</v>
      </c>
      <c r="C8" s="5" t="s">
        <v>72</v>
      </c>
      <c r="D8" s="5" t="s">
        <v>200</v>
      </c>
      <c r="E8" s="63">
        <v>10</v>
      </c>
      <c r="F8" s="6">
        <v>2270</v>
      </c>
      <c r="G8" s="6">
        <f t="shared" si="0"/>
        <v>1891.6666666666667</v>
      </c>
      <c r="H8" s="6">
        <f t="shared" si="1"/>
        <v>18916.666666666668</v>
      </c>
      <c r="I8" s="6">
        <f t="shared" si="2"/>
        <v>22700</v>
      </c>
      <c r="J8" s="34"/>
      <c r="K8" s="37"/>
      <c r="L8" s="38">
        <f t="shared" si="3"/>
        <v>0</v>
      </c>
      <c r="M8" s="39">
        <v>0.2</v>
      </c>
      <c r="N8" s="38">
        <f t="shared" si="4"/>
        <v>0</v>
      </c>
      <c r="O8" s="38">
        <f t="shared" si="5"/>
        <v>0</v>
      </c>
    </row>
    <row r="9" spans="1:15" ht="15.75">
      <c r="A9" s="5" t="s">
        <v>289</v>
      </c>
      <c r="B9" s="5"/>
      <c r="C9" s="5" t="s">
        <v>268</v>
      </c>
      <c r="D9" s="5" t="s">
        <v>246</v>
      </c>
      <c r="E9" s="63">
        <v>30</v>
      </c>
      <c r="F9" s="6">
        <v>1400</v>
      </c>
      <c r="G9" s="6">
        <f t="shared" si="0"/>
        <v>1166.6666666666667</v>
      </c>
      <c r="H9" s="6">
        <f t="shared" si="1"/>
        <v>35000</v>
      </c>
      <c r="I9" s="6">
        <f t="shared" si="2"/>
        <v>42000</v>
      </c>
      <c r="J9" s="34"/>
      <c r="K9" s="37"/>
      <c r="L9" s="38">
        <f t="shared" si="3"/>
        <v>0</v>
      </c>
      <c r="M9" s="39">
        <v>0.2</v>
      </c>
      <c r="N9" s="38">
        <f t="shared" si="4"/>
        <v>0</v>
      </c>
      <c r="O9" s="38">
        <f t="shared" si="5"/>
        <v>0</v>
      </c>
    </row>
    <row r="10" spans="1:15" ht="15.75">
      <c r="A10" s="5" t="s">
        <v>290</v>
      </c>
      <c r="B10" s="5" t="s">
        <v>104</v>
      </c>
      <c r="C10" s="5" t="s">
        <v>105</v>
      </c>
      <c r="D10" s="5" t="s">
        <v>200</v>
      </c>
      <c r="E10" s="63">
        <v>20</v>
      </c>
      <c r="F10" s="6">
        <v>1800</v>
      </c>
      <c r="G10" s="6">
        <f aca="true" t="shared" si="6" ref="G10:G16">F10/1.2</f>
        <v>1500</v>
      </c>
      <c r="H10" s="6">
        <f aca="true" t="shared" si="7" ref="H10:H15">E10*G10</f>
        <v>30000</v>
      </c>
      <c r="I10" s="6">
        <f aca="true" t="shared" si="8" ref="I10:I16">H10*1.2</f>
        <v>36000</v>
      </c>
      <c r="J10" s="34"/>
      <c r="K10" s="37"/>
      <c r="L10" s="38">
        <f t="shared" si="3"/>
        <v>0</v>
      </c>
      <c r="M10" s="39">
        <v>0.2</v>
      </c>
      <c r="N10" s="38">
        <f t="shared" si="4"/>
        <v>0</v>
      </c>
      <c r="O10" s="38">
        <f t="shared" si="5"/>
        <v>0</v>
      </c>
    </row>
    <row r="11" spans="1:15" ht="15.75">
      <c r="A11" s="5" t="s">
        <v>291</v>
      </c>
      <c r="B11" s="5" t="s">
        <v>102</v>
      </c>
      <c r="C11" s="5" t="s">
        <v>103</v>
      </c>
      <c r="D11" s="5" t="s">
        <v>200</v>
      </c>
      <c r="E11" s="63">
        <v>5</v>
      </c>
      <c r="F11" s="6">
        <v>1800</v>
      </c>
      <c r="G11" s="6">
        <f t="shared" si="6"/>
        <v>1500</v>
      </c>
      <c r="H11" s="6">
        <f t="shared" si="7"/>
        <v>7500</v>
      </c>
      <c r="I11" s="6">
        <f t="shared" si="8"/>
        <v>9000</v>
      </c>
      <c r="J11" s="34"/>
      <c r="K11" s="37"/>
      <c r="L11" s="38">
        <f t="shared" si="3"/>
        <v>0</v>
      </c>
      <c r="M11" s="39">
        <v>0.2</v>
      </c>
      <c r="N11" s="38">
        <f t="shared" si="4"/>
        <v>0</v>
      </c>
      <c r="O11" s="38">
        <f t="shared" si="5"/>
        <v>0</v>
      </c>
    </row>
    <row r="12" spans="1:15" ht="15.75">
      <c r="A12" s="5" t="s">
        <v>292</v>
      </c>
      <c r="B12" s="5"/>
      <c r="C12" s="5" t="s">
        <v>231</v>
      </c>
      <c r="D12" s="5" t="s">
        <v>200</v>
      </c>
      <c r="E12" s="63">
        <v>20</v>
      </c>
      <c r="F12" s="6">
        <v>1700</v>
      </c>
      <c r="G12" s="6">
        <f t="shared" si="6"/>
        <v>1416.6666666666667</v>
      </c>
      <c r="H12" s="6">
        <f t="shared" si="7"/>
        <v>28333.333333333336</v>
      </c>
      <c r="I12" s="6">
        <f t="shared" si="8"/>
        <v>34000</v>
      </c>
      <c r="J12" s="34"/>
      <c r="K12" s="37"/>
      <c r="L12" s="38">
        <f t="shared" si="3"/>
        <v>0</v>
      </c>
      <c r="M12" s="39">
        <v>1.2</v>
      </c>
      <c r="N12" s="38">
        <f t="shared" si="4"/>
        <v>0</v>
      </c>
      <c r="O12" s="38">
        <f t="shared" si="5"/>
        <v>0</v>
      </c>
    </row>
    <row r="13" spans="1:15" ht="15.75">
      <c r="A13" s="5" t="s">
        <v>293</v>
      </c>
      <c r="B13" s="5"/>
      <c r="C13" s="5" t="s">
        <v>269</v>
      </c>
      <c r="D13" s="5" t="s">
        <v>246</v>
      </c>
      <c r="E13" s="63">
        <v>40</v>
      </c>
      <c r="F13" s="6">
        <v>2000</v>
      </c>
      <c r="G13" s="6">
        <f t="shared" si="6"/>
        <v>1666.6666666666667</v>
      </c>
      <c r="H13" s="6">
        <f t="shared" si="7"/>
        <v>66666.66666666667</v>
      </c>
      <c r="I13" s="6">
        <f t="shared" si="8"/>
        <v>80000</v>
      </c>
      <c r="J13" s="34"/>
      <c r="K13" s="37"/>
      <c r="L13" s="38">
        <f t="shared" si="3"/>
        <v>0</v>
      </c>
      <c r="M13" s="39">
        <v>2.2</v>
      </c>
      <c r="N13" s="38">
        <f t="shared" si="4"/>
        <v>0</v>
      </c>
      <c r="O13" s="38">
        <f t="shared" si="5"/>
        <v>0</v>
      </c>
    </row>
    <row r="14" spans="1:15" ht="15.75">
      <c r="A14" s="5" t="s">
        <v>294</v>
      </c>
      <c r="B14" s="5"/>
      <c r="C14" s="5" t="s">
        <v>241</v>
      </c>
      <c r="D14" s="5" t="s">
        <v>200</v>
      </c>
      <c r="E14" s="63">
        <v>1</v>
      </c>
      <c r="F14" s="6">
        <v>2800</v>
      </c>
      <c r="G14" s="6">
        <f t="shared" si="6"/>
        <v>2333.3333333333335</v>
      </c>
      <c r="H14" s="6">
        <f t="shared" si="7"/>
        <v>2333.3333333333335</v>
      </c>
      <c r="I14" s="6">
        <f t="shared" si="8"/>
        <v>2800</v>
      </c>
      <c r="J14" s="34"/>
      <c r="K14" s="37"/>
      <c r="L14" s="38">
        <f t="shared" si="3"/>
        <v>0</v>
      </c>
      <c r="M14" s="39">
        <v>0.2</v>
      </c>
      <c r="N14" s="38">
        <f t="shared" si="4"/>
        <v>0</v>
      </c>
      <c r="O14" s="38">
        <f t="shared" si="5"/>
        <v>0</v>
      </c>
    </row>
    <row r="15" spans="1:15" ht="30">
      <c r="A15" s="5" t="s">
        <v>295</v>
      </c>
      <c r="B15" s="5"/>
      <c r="C15" s="54" t="s">
        <v>421</v>
      </c>
      <c r="D15" s="5" t="s">
        <v>422</v>
      </c>
      <c r="E15" s="63">
        <v>7</v>
      </c>
      <c r="F15" s="6">
        <v>8000</v>
      </c>
      <c r="G15" s="6">
        <f>F15/1.2</f>
        <v>6666.666666666667</v>
      </c>
      <c r="H15" s="6">
        <f t="shared" si="7"/>
        <v>46666.66666666667</v>
      </c>
      <c r="I15" s="6">
        <f>H15*1.2</f>
        <v>56000.00000000001</v>
      </c>
      <c r="J15" s="34"/>
      <c r="K15" s="37"/>
      <c r="L15" s="38">
        <f t="shared" si="3"/>
        <v>0</v>
      </c>
      <c r="M15" s="39">
        <v>0.2</v>
      </c>
      <c r="N15" s="38">
        <f t="shared" si="4"/>
        <v>0</v>
      </c>
      <c r="O15" s="38">
        <f t="shared" si="5"/>
        <v>0</v>
      </c>
    </row>
    <row r="16" spans="1:15" ht="15.75">
      <c r="A16" s="53" t="s">
        <v>296</v>
      </c>
      <c r="B16" s="7" t="s">
        <v>37</v>
      </c>
      <c r="C16" s="7" t="s">
        <v>38</v>
      </c>
      <c r="D16" s="7" t="s">
        <v>200</v>
      </c>
      <c r="E16" s="64">
        <v>100</v>
      </c>
      <c r="F16" s="3">
        <v>15</v>
      </c>
      <c r="G16" s="3">
        <f t="shared" si="6"/>
        <v>12.5</v>
      </c>
      <c r="H16" s="3">
        <f aca="true" t="shared" si="9" ref="H16:H84">E16*G16</f>
        <v>1250</v>
      </c>
      <c r="I16" s="3">
        <f t="shared" si="8"/>
        <v>1500</v>
      </c>
      <c r="J16" s="33"/>
      <c r="K16" s="35"/>
      <c r="L16" s="36">
        <f t="shared" si="3"/>
        <v>0</v>
      </c>
      <c r="M16" s="51">
        <v>0.2</v>
      </c>
      <c r="N16" s="36">
        <f t="shared" si="4"/>
        <v>0</v>
      </c>
      <c r="O16" s="36">
        <f t="shared" si="5"/>
        <v>0</v>
      </c>
    </row>
    <row r="17" spans="1:15" ht="15.75">
      <c r="A17" s="53" t="s">
        <v>297</v>
      </c>
      <c r="B17" s="7" t="s">
        <v>196</v>
      </c>
      <c r="C17" s="7" t="s">
        <v>245</v>
      </c>
      <c r="D17" s="7" t="s">
        <v>200</v>
      </c>
      <c r="E17" s="64">
        <v>100</v>
      </c>
      <c r="F17" s="3">
        <v>60</v>
      </c>
      <c r="G17" s="3">
        <f aca="true" t="shared" si="10" ref="G17:G85">F17/1.2</f>
        <v>50</v>
      </c>
      <c r="H17" s="3">
        <f t="shared" si="9"/>
        <v>5000</v>
      </c>
      <c r="I17" s="3">
        <f aca="true" t="shared" si="11" ref="I17:I85">H17*1.2</f>
        <v>6000</v>
      </c>
      <c r="J17" s="33"/>
      <c r="K17" s="35"/>
      <c r="L17" s="36">
        <f t="shared" si="3"/>
        <v>0</v>
      </c>
      <c r="M17" s="51">
        <v>0.2</v>
      </c>
      <c r="N17" s="36">
        <f t="shared" si="4"/>
        <v>0</v>
      </c>
      <c r="O17" s="36">
        <f t="shared" si="5"/>
        <v>0</v>
      </c>
    </row>
    <row r="18" spans="1:15" ht="15.75">
      <c r="A18" s="53" t="s">
        <v>298</v>
      </c>
      <c r="B18" s="7" t="s">
        <v>194</v>
      </c>
      <c r="C18" s="7" t="s">
        <v>195</v>
      </c>
      <c r="D18" s="7" t="s">
        <v>200</v>
      </c>
      <c r="E18" s="64">
        <v>12</v>
      </c>
      <c r="F18" s="3">
        <v>180</v>
      </c>
      <c r="G18" s="3">
        <f t="shared" si="10"/>
        <v>150</v>
      </c>
      <c r="H18" s="3">
        <f t="shared" si="9"/>
        <v>1800</v>
      </c>
      <c r="I18" s="3">
        <f t="shared" si="11"/>
        <v>2160</v>
      </c>
      <c r="J18" s="33"/>
      <c r="K18" s="35"/>
      <c r="L18" s="36">
        <f t="shared" si="3"/>
        <v>0</v>
      </c>
      <c r="M18" s="51">
        <v>0.2</v>
      </c>
      <c r="N18" s="36">
        <f t="shared" si="4"/>
        <v>0</v>
      </c>
      <c r="O18" s="36">
        <f t="shared" si="5"/>
        <v>0</v>
      </c>
    </row>
    <row r="19" spans="1:15" ht="15.75">
      <c r="A19" s="53" t="s">
        <v>299</v>
      </c>
      <c r="B19" s="7" t="s">
        <v>192</v>
      </c>
      <c r="C19" s="7" t="s">
        <v>277</v>
      </c>
      <c r="D19" s="7" t="s">
        <v>200</v>
      </c>
      <c r="E19" s="64">
        <v>418</v>
      </c>
      <c r="F19" s="3">
        <v>25</v>
      </c>
      <c r="G19" s="3">
        <f t="shared" si="10"/>
        <v>20.833333333333336</v>
      </c>
      <c r="H19" s="3">
        <f t="shared" si="9"/>
        <v>8708.333333333334</v>
      </c>
      <c r="I19" s="3">
        <f t="shared" si="11"/>
        <v>10450</v>
      </c>
      <c r="J19" s="33"/>
      <c r="K19" s="35"/>
      <c r="L19" s="36">
        <f t="shared" si="3"/>
        <v>0</v>
      </c>
      <c r="M19" s="51">
        <v>0.2</v>
      </c>
      <c r="N19" s="36">
        <f t="shared" si="4"/>
        <v>0</v>
      </c>
      <c r="O19" s="36">
        <f t="shared" si="5"/>
        <v>0</v>
      </c>
    </row>
    <row r="20" spans="1:15" ht="15.75">
      <c r="A20" s="53" t="s">
        <v>300</v>
      </c>
      <c r="B20" s="7" t="s">
        <v>193</v>
      </c>
      <c r="C20" s="7" t="s">
        <v>278</v>
      </c>
      <c r="D20" s="7" t="s">
        <v>200</v>
      </c>
      <c r="E20" s="64">
        <v>280</v>
      </c>
      <c r="F20" s="3">
        <v>27</v>
      </c>
      <c r="G20" s="3">
        <f t="shared" si="10"/>
        <v>22.5</v>
      </c>
      <c r="H20" s="3">
        <f t="shared" si="9"/>
        <v>6300</v>
      </c>
      <c r="I20" s="3">
        <f t="shared" si="11"/>
        <v>7560</v>
      </c>
      <c r="J20" s="33"/>
      <c r="K20" s="35"/>
      <c r="L20" s="36">
        <f t="shared" si="3"/>
        <v>0</v>
      </c>
      <c r="M20" s="51">
        <v>0.2</v>
      </c>
      <c r="N20" s="36">
        <f t="shared" si="4"/>
        <v>0</v>
      </c>
      <c r="O20" s="36">
        <f t="shared" si="5"/>
        <v>0</v>
      </c>
    </row>
    <row r="21" spans="1:15" ht="15.75">
      <c r="A21" s="53" t="s">
        <v>301</v>
      </c>
      <c r="B21" s="7" t="s">
        <v>197</v>
      </c>
      <c r="C21" s="7" t="s">
        <v>276</v>
      </c>
      <c r="D21" s="7" t="s">
        <v>200</v>
      </c>
      <c r="E21" s="64">
        <v>230</v>
      </c>
      <c r="F21" s="3">
        <v>60</v>
      </c>
      <c r="G21" s="3">
        <f t="shared" si="10"/>
        <v>50</v>
      </c>
      <c r="H21" s="3">
        <f t="shared" si="9"/>
        <v>11500</v>
      </c>
      <c r="I21" s="3">
        <f t="shared" si="11"/>
        <v>13800</v>
      </c>
      <c r="J21" s="33"/>
      <c r="K21" s="35"/>
      <c r="L21" s="36">
        <f t="shared" si="3"/>
        <v>0</v>
      </c>
      <c r="M21" s="51">
        <v>0.2</v>
      </c>
      <c r="N21" s="36">
        <f t="shared" si="4"/>
        <v>0</v>
      </c>
      <c r="O21" s="36">
        <f t="shared" si="5"/>
        <v>0</v>
      </c>
    </row>
    <row r="22" spans="1:15" ht="15.75">
      <c r="A22" s="53" t="s">
        <v>302</v>
      </c>
      <c r="B22" s="7"/>
      <c r="C22" s="7" t="s">
        <v>279</v>
      </c>
      <c r="D22" s="7" t="s">
        <v>246</v>
      </c>
      <c r="E22" s="64">
        <v>12</v>
      </c>
      <c r="F22" s="3">
        <v>100</v>
      </c>
      <c r="G22" s="3">
        <f t="shared" si="10"/>
        <v>83.33333333333334</v>
      </c>
      <c r="H22" s="3">
        <f t="shared" si="9"/>
        <v>1000.0000000000001</v>
      </c>
      <c r="I22" s="3">
        <f t="shared" si="11"/>
        <v>1200</v>
      </c>
      <c r="J22" s="33"/>
      <c r="K22" s="35"/>
      <c r="L22" s="36">
        <f t="shared" si="3"/>
        <v>0</v>
      </c>
      <c r="M22" s="51">
        <v>0.2</v>
      </c>
      <c r="N22" s="36">
        <f t="shared" si="4"/>
        <v>0</v>
      </c>
      <c r="O22" s="36">
        <f t="shared" si="5"/>
        <v>0</v>
      </c>
    </row>
    <row r="23" spans="1:15" ht="15.75">
      <c r="A23" s="53" t="s">
        <v>303</v>
      </c>
      <c r="B23" s="7" t="s">
        <v>118</v>
      </c>
      <c r="C23" s="7" t="s">
        <v>119</v>
      </c>
      <c r="D23" s="7" t="s">
        <v>200</v>
      </c>
      <c r="E23" s="64">
        <v>4</v>
      </c>
      <c r="F23" s="3">
        <v>629.75</v>
      </c>
      <c r="G23" s="3">
        <f t="shared" si="10"/>
        <v>524.7916666666667</v>
      </c>
      <c r="H23" s="3">
        <f t="shared" si="9"/>
        <v>2099.166666666667</v>
      </c>
      <c r="I23" s="3">
        <f t="shared" si="11"/>
        <v>2519.0000000000005</v>
      </c>
      <c r="J23" s="33"/>
      <c r="K23" s="35"/>
      <c r="L23" s="36">
        <f t="shared" si="3"/>
        <v>0</v>
      </c>
      <c r="M23" s="51">
        <v>0.2</v>
      </c>
      <c r="N23" s="36">
        <f t="shared" si="4"/>
        <v>0</v>
      </c>
      <c r="O23" s="36">
        <f t="shared" si="5"/>
        <v>0</v>
      </c>
    </row>
    <row r="24" spans="1:15" ht="15.75">
      <c r="A24" s="53" t="s">
        <v>304</v>
      </c>
      <c r="B24" s="7"/>
      <c r="C24" s="7" t="s">
        <v>247</v>
      </c>
      <c r="D24" s="7" t="s">
        <v>246</v>
      </c>
      <c r="E24" s="64">
        <v>110</v>
      </c>
      <c r="F24" s="3">
        <v>50</v>
      </c>
      <c r="G24" s="3">
        <f t="shared" si="10"/>
        <v>41.66666666666667</v>
      </c>
      <c r="H24" s="3">
        <f t="shared" si="9"/>
        <v>4583.333333333334</v>
      </c>
      <c r="I24" s="3">
        <f t="shared" si="11"/>
        <v>5500.000000000001</v>
      </c>
      <c r="J24" s="33"/>
      <c r="K24" s="35"/>
      <c r="L24" s="36">
        <f t="shared" si="3"/>
        <v>0</v>
      </c>
      <c r="M24" s="51">
        <v>0.2</v>
      </c>
      <c r="N24" s="36">
        <f t="shared" si="4"/>
        <v>0</v>
      </c>
      <c r="O24" s="36">
        <f t="shared" si="5"/>
        <v>0</v>
      </c>
    </row>
    <row r="25" spans="1:15" ht="15.75">
      <c r="A25" s="53" t="s">
        <v>305</v>
      </c>
      <c r="B25" s="7"/>
      <c r="C25" s="7" t="s">
        <v>250</v>
      </c>
      <c r="D25" s="7" t="s">
        <v>246</v>
      </c>
      <c r="E25" s="64">
        <v>300</v>
      </c>
      <c r="F25" s="3">
        <v>10</v>
      </c>
      <c r="G25" s="3">
        <f t="shared" si="10"/>
        <v>8.333333333333334</v>
      </c>
      <c r="H25" s="3">
        <f t="shared" si="9"/>
        <v>2500</v>
      </c>
      <c r="I25" s="3">
        <f t="shared" si="11"/>
        <v>3000</v>
      </c>
      <c r="J25" s="33"/>
      <c r="K25" s="35"/>
      <c r="L25" s="36">
        <f t="shared" si="3"/>
        <v>0</v>
      </c>
      <c r="M25" s="51">
        <v>0.2</v>
      </c>
      <c r="N25" s="36">
        <f t="shared" si="4"/>
        <v>0</v>
      </c>
      <c r="O25" s="36">
        <f t="shared" si="5"/>
        <v>0</v>
      </c>
    </row>
    <row r="26" spans="1:15" ht="15.75">
      <c r="A26" s="53" t="s">
        <v>306</v>
      </c>
      <c r="B26" s="7" t="s">
        <v>19</v>
      </c>
      <c r="C26" s="7" t="s">
        <v>20</v>
      </c>
      <c r="D26" s="7" t="s">
        <v>200</v>
      </c>
      <c r="E26" s="64">
        <v>9000</v>
      </c>
      <c r="F26" s="3">
        <v>25</v>
      </c>
      <c r="G26" s="3">
        <f t="shared" si="10"/>
        <v>20.833333333333336</v>
      </c>
      <c r="H26" s="3">
        <f t="shared" si="9"/>
        <v>187500.00000000003</v>
      </c>
      <c r="I26" s="3">
        <f t="shared" si="11"/>
        <v>225000.00000000003</v>
      </c>
      <c r="J26" s="33"/>
      <c r="K26" s="35"/>
      <c r="L26" s="36">
        <f t="shared" si="3"/>
        <v>0</v>
      </c>
      <c r="M26" s="51">
        <v>0.2</v>
      </c>
      <c r="N26" s="36">
        <f t="shared" si="4"/>
        <v>0</v>
      </c>
      <c r="O26" s="36">
        <f t="shared" si="5"/>
        <v>0</v>
      </c>
    </row>
    <row r="27" spans="1:15" ht="15.75">
      <c r="A27" s="53" t="s">
        <v>307</v>
      </c>
      <c r="B27" s="7"/>
      <c r="C27" s="7" t="s">
        <v>143</v>
      </c>
      <c r="D27" s="7" t="s">
        <v>200</v>
      </c>
      <c r="E27" s="64">
        <v>9100</v>
      </c>
      <c r="F27" s="3">
        <v>5</v>
      </c>
      <c r="G27" s="3">
        <f t="shared" si="10"/>
        <v>4.166666666666667</v>
      </c>
      <c r="H27" s="3">
        <f t="shared" si="9"/>
        <v>37916.66666666667</v>
      </c>
      <c r="I27" s="3">
        <f t="shared" si="11"/>
        <v>45500.00000000001</v>
      </c>
      <c r="J27" s="33"/>
      <c r="K27" s="35"/>
      <c r="L27" s="36">
        <f t="shared" si="3"/>
        <v>0</v>
      </c>
      <c r="M27" s="51">
        <v>0.2</v>
      </c>
      <c r="N27" s="36">
        <f t="shared" si="4"/>
        <v>0</v>
      </c>
      <c r="O27" s="36">
        <f t="shared" si="5"/>
        <v>0</v>
      </c>
    </row>
    <row r="28" spans="1:15" ht="15.75">
      <c r="A28" s="53" t="s">
        <v>308</v>
      </c>
      <c r="B28" s="7"/>
      <c r="C28" s="7" t="s">
        <v>280</v>
      </c>
      <c r="D28" s="7" t="s">
        <v>200</v>
      </c>
      <c r="E28" s="64">
        <v>100</v>
      </c>
      <c r="F28" s="3">
        <v>50</v>
      </c>
      <c r="G28" s="3">
        <f t="shared" si="10"/>
        <v>41.66666666666667</v>
      </c>
      <c r="H28" s="3">
        <f t="shared" si="9"/>
        <v>4166.666666666667</v>
      </c>
      <c r="I28" s="3">
        <f t="shared" si="11"/>
        <v>5000</v>
      </c>
      <c r="J28" s="33"/>
      <c r="K28" s="35"/>
      <c r="L28" s="36">
        <f t="shared" si="3"/>
        <v>0</v>
      </c>
      <c r="M28" s="51">
        <v>0.2</v>
      </c>
      <c r="N28" s="36">
        <f t="shared" si="4"/>
        <v>0</v>
      </c>
      <c r="O28" s="36">
        <f t="shared" si="5"/>
        <v>0</v>
      </c>
    </row>
    <row r="29" spans="1:15" ht="15.75">
      <c r="A29" s="53" t="s">
        <v>309</v>
      </c>
      <c r="B29" s="7" t="s">
        <v>84</v>
      </c>
      <c r="C29" s="7" t="s">
        <v>85</v>
      </c>
      <c r="D29" s="7" t="s">
        <v>200</v>
      </c>
      <c r="E29" s="64">
        <v>2</v>
      </c>
      <c r="F29" s="3">
        <v>220</v>
      </c>
      <c r="G29" s="3">
        <f t="shared" si="10"/>
        <v>183.33333333333334</v>
      </c>
      <c r="H29" s="3">
        <f t="shared" si="9"/>
        <v>366.6666666666667</v>
      </c>
      <c r="I29" s="3">
        <f t="shared" si="11"/>
        <v>440</v>
      </c>
      <c r="J29" s="33"/>
      <c r="K29" s="35"/>
      <c r="L29" s="36">
        <f t="shared" si="3"/>
        <v>0</v>
      </c>
      <c r="M29" s="51">
        <v>0.2</v>
      </c>
      <c r="N29" s="36">
        <f t="shared" si="4"/>
        <v>0</v>
      </c>
      <c r="O29" s="36">
        <f t="shared" si="5"/>
        <v>0</v>
      </c>
    </row>
    <row r="30" spans="1:15" ht="15.75">
      <c r="A30" s="53" t="s">
        <v>310</v>
      </c>
      <c r="B30" s="7"/>
      <c r="C30" s="7" t="s">
        <v>248</v>
      </c>
      <c r="D30" s="7" t="s">
        <v>246</v>
      </c>
      <c r="E30" s="64">
        <v>2</v>
      </c>
      <c r="F30" s="3">
        <v>500</v>
      </c>
      <c r="G30" s="3">
        <f t="shared" si="10"/>
        <v>416.6666666666667</v>
      </c>
      <c r="H30" s="3">
        <f t="shared" si="9"/>
        <v>833.3333333333334</v>
      </c>
      <c r="I30" s="3">
        <f t="shared" si="11"/>
        <v>1000</v>
      </c>
      <c r="J30" s="33"/>
      <c r="K30" s="35"/>
      <c r="L30" s="36">
        <f t="shared" si="3"/>
        <v>0</v>
      </c>
      <c r="M30" s="51">
        <v>0.2</v>
      </c>
      <c r="N30" s="36">
        <f t="shared" si="4"/>
        <v>0</v>
      </c>
      <c r="O30" s="36">
        <f t="shared" si="5"/>
        <v>0</v>
      </c>
    </row>
    <row r="31" spans="1:15" ht="15.75">
      <c r="A31" s="53" t="s">
        <v>311</v>
      </c>
      <c r="B31" s="7" t="s">
        <v>55</v>
      </c>
      <c r="C31" s="7" t="s">
        <v>249</v>
      </c>
      <c r="D31" s="7" t="s">
        <v>200</v>
      </c>
      <c r="E31" s="64">
        <v>3</v>
      </c>
      <c r="F31" s="3">
        <v>2800</v>
      </c>
      <c r="G31" s="3">
        <f t="shared" si="10"/>
        <v>2333.3333333333335</v>
      </c>
      <c r="H31" s="3">
        <f t="shared" si="9"/>
        <v>7000</v>
      </c>
      <c r="I31" s="3">
        <f t="shared" si="11"/>
        <v>8400</v>
      </c>
      <c r="J31" s="33"/>
      <c r="K31" s="35"/>
      <c r="L31" s="36">
        <f t="shared" si="3"/>
        <v>0</v>
      </c>
      <c r="M31" s="51">
        <v>0.2</v>
      </c>
      <c r="N31" s="36">
        <f t="shared" si="4"/>
        <v>0</v>
      </c>
      <c r="O31" s="36">
        <f t="shared" si="5"/>
        <v>0</v>
      </c>
    </row>
    <row r="32" spans="1:15" ht="15.75">
      <c r="A32" s="53" t="s">
        <v>312</v>
      </c>
      <c r="B32" s="7" t="s">
        <v>146</v>
      </c>
      <c r="C32" s="7" t="s">
        <v>147</v>
      </c>
      <c r="D32" s="7" t="s">
        <v>200</v>
      </c>
      <c r="E32" s="64">
        <v>5</v>
      </c>
      <c r="F32" s="3">
        <v>460</v>
      </c>
      <c r="G32" s="3">
        <f t="shared" si="10"/>
        <v>383.33333333333337</v>
      </c>
      <c r="H32" s="3">
        <f t="shared" si="9"/>
        <v>1916.666666666667</v>
      </c>
      <c r="I32" s="3">
        <f t="shared" si="11"/>
        <v>2300.0000000000005</v>
      </c>
      <c r="J32" s="33"/>
      <c r="K32" s="35"/>
      <c r="L32" s="36">
        <f t="shared" si="3"/>
        <v>0</v>
      </c>
      <c r="M32" s="51">
        <v>0.2</v>
      </c>
      <c r="N32" s="36">
        <f t="shared" si="4"/>
        <v>0</v>
      </c>
      <c r="O32" s="36">
        <f t="shared" si="5"/>
        <v>0</v>
      </c>
    </row>
    <row r="33" spans="1:15" ht="15.75">
      <c r="A33" s="53" t="s">
        <v>313</v>
      </c>
      <c r="B33" s="7" t="s">
        <v>171</v>
      </c>
      <c r="C33" s="7" t="s">
        <v>232</v>
      </c>
      <c r="D33" s="7" t="s">
        <v>203</v>
      </c>
      <c r="E33" s="64">
        <v>300</v>
      </c>
      <c r="F33" s="3">
        <v>205</v>
      </c>
      <c r="G33" s="3">
        <f t="shared" si="10"/>
        <v>170.83333333333334</v>
      </c>
      <c r="H33" s="3">
        <f t="shared" si="9"/>
        <v>51250</v>
      </c>
      <c r="I33" s="3">
        <f t="shared" si="11"/>
        <v>61500</v>
      </c>
      <c r="J33" s="33"/>
      <c r="K33" s="35"/>
      <c r="L33" s="36">
        <f t="shared" si="3"/>
        <v>0</v>
      </c>
      <c r="M33" s="51">
        <v>0.2</v>
      </c>
      <c r="N33" s="36">
        <f t="shared" si="4"/>
        <v>0</v>
      </c>
      <c r="O33" s="36">
        <f t="shared" si="5"/>
        <v>0</v>
      </c>
    </row>
    <row r="34" spans="1:15" ht="15.75">
      <c r="A34" s="53" t="s">
        <v>314</v>
      </c>
      <c r="B34" s="7" t="s">
        <v>122</v>
      </c>
      <c r="C34" s="7" t="s">
        <v>123</v>
      </c>
      <c r="D34" s="7" t="s">
        <v>200</v>
      </c>
      <c r="E34" s="64">
        <v>2</v>
      </c>
      <c r="F34" s="3">
        <v>690</v>
      </c>
      <c r="G34" s="3">
        <f t="shared" si="10"/>
        <v>575</v>
      </c>
      <c r="H34" s="3">
        <f t="shared" si="9"/>
        <v>1150</v>
      </c>
      <c r="I34" s="3">
        <f t="shared" si="11"/>
        <v>1380</v>
      </c>
      <c r="J34" s="33"/>
      <c r="K34" s="35"/>
      <c r="L34" s="36">
        <f t="shared" si="3"/>
        <v>0</v>
      </c>
      <c r="M34" s="51">
        <v>0.2</v>
      </c>
      <c r="N34" s="36">
        <f t="shared" si="4"/>
        <v>0</v>
      </c>
      <c r="O34" s="36">
        <f t="shared" si="5"/>
        <v>0</v>
      </c>
    </row>
    <row r="35" spans="1:15" ht="15.75">
      <c r="A35" s="53" t="s">
        <v>315</v>
      </c>
      <c r="B35" s="7" t="s">
        <v>27</v>
      </c>
      <c r="C35" s="7" t="s">
        <v>28</v>
      </c>
      <c r="D35" s="7" t="s">
        <v>200</v>
      </c>
      <c r="E35" s="64">
        <v>5</v>
      </c>
      <c r="F35" s="4">
        <v>77</v>
      </c>
      <c r="G35" s="4">
        <f t="shared" si="10"/>
        <v>64.16666666666667</v>
      </c>
      <c r="H35" s="3">
        <f t="shared" si="9"/>
        <v>320.83333333333337</v>
      </c>
      <c r="I35" s="3">
        <f t="shared" si="11"/>
        <v>385.00000000000006</v>
      </c>
      <c r="J35" s="33"/>
      <c r="K35" s="35"/>
      <c r="L35" s="36">
        <f t="shared" si="3"/>
        <v>0</v>
      </c>
      <c r="M35" s="51">
        <v>0.2</v>
      </c>
      <c r="N35" s="36">
        <f t="shared" si="4"/>
        <v>0</v>
      </c>
      <c r="O35" s="36">
        <f t="shared" si="5"/>
        <v>0</v>
      </c>
    </row>
    <row r="36" spans="1:15" ht="15.75">
      <c r="A36" s="53" t="s">
        <v>316</v>
      </c>
      <c r="B36" s="7" t="s">
        <v>47</v>
      </c>
      <c r="C36" s="7" t="s">
        <v>48</v>
      </c>
      <c r="D36" s="7" t="s">
        <v>200</v>
      </c>
      <c r="E36" s="64">
        <v>300</v>
      </c>
      <c r="F36" s="3">
        <v>12</v>
      </c>
      <c r="G36" s="3">
        <f t="shared" si="10"/>
        <v>10</v>
      </c>
      <c r="H36" s="3">
        <f t="shared" si="9"/>
        <v>3000</v>
      </c>
      <c r="I36" s="3">
        <f t="shared" si="11"/>
        <v>3600</v>
      </c>
      <c r="J36" s="33"/>
      <c r="K36" s="35"/>
      <c r="L36" s="36">
        <f t="shared" si="3"/>
        <v>0</v>
      </c>
      <c r="M36" s="51">
        <v>0.2</v>
      </c>
      <c r="N36" s="36">
        <f t="shared" si="4"/>
        <v>0</v>
      </c>
      <c r="O36" s="36">
        <f t="shared" si="5"/>
        <v>0</v>
      </c>
    </row>
    <row r="37" spans="1:15" ht="15.75">
      <c r="A37" s="53" t="s">
        <v>317</v>
      </c>
      <c r="B37" s="7" t="s">
        <v>49</v>
      </c>
      <c r="C37" s="7" t="s">
        <v>50</v>
      </c>
      <c r="D37" s="7" t="s">
        <v>200</v>
      </c>
      <c r="E37" s="64">
        <v>100</v>
      </c>
      <c r="F37" s="3">
        <v>20</v>
      </c>
      <c r="G37" s="3">
        <f t="shared" si="10"/>
        <v>16.666666666666668</v>
      </c>
      <c r="H37" s="3">
        <f t="shared" si="9"/>
        <v>1666.6666666666667</v>
      </c>
      <c r="I37" s="3">
        <f t="shared" si="11"/>
        <v>2000</v>
      </c>
      <c r="J37" s="33"/>
      <c r="K37" s="35"/>
      <c r="L37" s="36">
        <f t="shared" si="3"/>
        <v>0</v>
      </c>
      <c r="M37" s="51">
        <v>0.2</v>
      </c>
      <c r="N37" s="36">
        <f t="shared" si="4"/>
        <v>0</v>
      </c>
      <c r="O37" s="36">
        <f t="shared" si="5"/>
        <v>0</v>
      </c>
    </row>
    <row r="38" spans="1:15" ht="15.75">
      <c r="A38" s="53" t="s">
        <v>318</v>
      </c>
      <c r="B38" s="7" t="s">
        <v>88</v>
      </c>
      <c r="C38" s="7" t="s">
        <v>226</v>
      </c>
      <c r="D38" s="7" t="s">
        <v>200</v>
      </c>
      <c r="E38" s="64">
        <v>100</v>
      </c>
      <c r="F38" s="3">
        <v>230</v>
      </c>
      <c r="G38" s="3">
        <f t="shared" si="10"/>
        <v>191.66666666666669</v>
      </c>
      <c r="H38" s="3">
        <f t="shared" si="9"/>
        <v>19166.666666666668</v>
      </c>
      <c r="I38" s="3">
        <f t="shared" si="11"/>
        <v>23000</v>
      </c>
      <c r="J38" s="33"/>
      <c r="K38" s="35"/>
      <c r="L38" s="36">
        <f t="shared" si="3"/>
        <v>0</v>
      </c>
      <c r="M38" s="51">
        <v>0.2</v>
      </c>
      <c r="N38" s="36">
        <f t="shared" si="4"/>
        <v>0</v>
      </c>
      <c r="O38" s="36">
        <f t="shared" si="5"/>
        <v>0</v>
      </c>
    </row>
    <row r="39" spans="1:15" ht="15.75">
      <c r="A39" s="53" t="s">
        <v>319</v>
      </c>
      <c r="B39" s="7" t="s">
        <v>89</v>
      </c>
      <c r="C39" s="7" t="s">
        <v>90</v>
      </c>
      <c r="D39" s="7" t="s">
        <v>200</v>
      </c>
      <c r="E39" s="64">
        <v>200</v>
      </c>
      <c r="F39" s="3">
        <v>10</v>
      </c>
      <c r="G39" s="3">
        <f t="shared" si="10"/>
        <v>8.333333333333334</v>
      </c>
      <c r="H39" s="3">
        <f t="shared" si="9"/>
        <v>1666.6666666666667</v>
      </c>
      <c r="I39" s="3">
        <f t="shared" si="11"/>
        <v>2000</v>
      </c>
      <c r="J39" s="33"/>
      <c r="K39" s="35"/>
      <c r="L39" s="36">
        <f t="shared" si="3"/>
        <v>0</v>
      </c>
      <c r="M39" s="51">
        <v>0.2</v>
      </c>
      <c r="N39" s="36">
        <f t="shared" si="4"/>
        <v>0</v>
      </c>
      <c r="O39" s="36">
        <f t="shared" si="5"/>
        <v>0</v>
      </c>
    </row>
    <row r="40" spans="1:15" ht="15.75">
      <c r="A40" s="53" t="s">
        <v>320</v>
      </c>
      <c r="B40" s="7" t="s">
        <v>94</v>
      </c>
      <c r="C40" s="7" t="s">
        <v>253</v>
      </c>
      <c r="D40" s="7" t="s">
        <v>252</v>
      </c>
      <c r="E40" s="64">
        <v>4</v>
      </c>
      <c r="F40" s="3">
        <v>7</v>
      </c>
      <c r="G40" s="3">
        <f t="shared" si="10"/>
        <v>5.833333333333334</v>
      </c>
      <c r="H40" s="3">
        <f t="shared" si="9"/>
        <v>23.333333333333336</v>
      </c>
      <c r="I40" s="3">
        <f t="shared" si="11"/>
        <v>28.000000000000004</v>
      </c>
      <c r="J40" s="33"/>
      <c r="K40" s="35"/>
      <c r="L40" s="36">
        <f t="shared" si="3"/>
        <v>0</v>
      </c>
      <c r="M40" s="51">
        <v>0.2</v>
      </c>
      <c r="N40" s="36">
        <f t="shared" si="4"/>
        <v>0</v>
      </c>
      <c r="O40" s="36">
        <f t="shared" si="5"/>
        <v>0</v>
      </c>
    </row>
    <row r="41" spans="1:15" ht="15.75">
      <c r="A41" s="53" t="s">
        <v>321</v>
      </c>
      <c r="B41" s="7" t="s">
        <v>101</v>
      </c>
      <c r="C41" s="7" t="s">
        <v>227</v>
      </c>
      <c r="D41" s="7" t="s">
        <v>202</v>
      </c>
      <c r="E41" s="64">
        <v>4</v>
      </c>
      <c r="F41" s="3">
        <v>864</v>
      </c>
      <c r="G41" s="3">
        <f t="shared" si="10"/>
        <v>720</v>
      </c>
      <c r="H41" s="3">
        <f t="shared" si="9"/>
        <v>2880</v>
      </c>
      <c r="I41" s="3">
        <f t="shared" si="11"/>
        <v>3456</v>
      </c>
      <c r="J41" s="33"/>
      <c r="K41" s="35"/>
      <c r="L41" s="36">
        <f t="shared" si="3"/>
        <v>0</v>
      </c>
      <c r="M41" s="51">
        <v>0.2</v>
      </c>
      <c r="N41" s="36">
        <f t="shared" si="4"/>
        <v>0</v>
      </c>
      <c r="O41" s="36">
        <f t="shared" si="5"/>
        <v>0</v>
      </c>
    </row>
    <row r="42" spans="1:15" ht="15.75">
      <c r="A42" s="53" t="s">
        <v>322</v>
      </c>
      <c r="B42" s="7" t="s">
        <v>11</v>
      </c>
      <c r="C42" s="7" t="s">
        <v>12</v>
      </c>
      <c r="D42" s="7" t="s">
        <v>202</v>
      </c>
      <c r="E42" s="64">
        <v>2</v>
      </c>
      <c r="F42" s="3">
        <v>885.6</v>
      </c>
      <c r="G42" s="3">
        <f t="shared" si="10"/>
        <v>738</v>
      </c>
      <c r="H42" s="3">
        <f t="shared" si="9"/>
        <v>1476</v>
      </c>
      <c r="I42" s="3">
        <f t="shared" si="11"/>
        <v>1771.2</v>
      </c>
      <c r="J42" s="33"/>
      <c r="K42" s="35"/>
      <c r="L42" s="36">
        <f t="shared" si="3"/>
        <v>0</v>
      </c>
      <c r="M42" s="51">
        <v>0.2</v>
      </c>
      <c r="N42" s="36">
        <f t="shared" si="4"/>
        <v>0</v>
      </c>
      <c r="O42" s="36">
        <f t="shared" si="5"/>
        <v>0</v>
      </c>
    </row>
    <row r="43" spans="1:15" ht="15.75">
      <c r="A43" s="53" t="s">
        <v>323</v>
      </c>
      <c r="B43" s="7" t="s">
        <v>117</v>
      </c>
      <c r="C43" s="7" t="s">
        <v>233</v>
      </c>
      <c r="D43" s="7" t="s">
        <v>200</v>
      </c>
      <c r="E43" s="64">
        <v>10</v>
      </c>
      <c r="F43" s="3">
        <v>500</v>
      </c>
      <c r="G43" s="3">
        <f t="shared" si="10"/>
        <v>416.6666666666667</v>
      </c>
      <c r="H43" s="3">
        <f t="shared" si="9"/>
        <v>4166.666666666667</v>
      </c>
      <c r="I43" s="3">
        <f t="shared" si="11"/>
        <v>5000</v>
      </c>
      <c r="J43" s="33"/>
      <c r="K43" s="35"/>
      <c r="L43" s="36">
        <f t="shared" si="3"/>
        <v>0</v>
      </c>
      <c r="M43" s="51">
        <v>0.2</v>
      </c>
      <c r="N43" s="36">
        <f t="shared" si="4"/>
        <v>0</v>
      </c>
      <c r="O43" s="36">
        <f t="shared" si="5"/>
        <v>0</v>
      </c>
    </row>
    <row r="44" spans="1:15" ht="15.75">
      <c r="A44" s="53" t="s">
        <v>324</v>
      </c>
      <c r="B44" s="7" t="s">
        <v>6</v>
      </c>
      <c r="C44" s="7" t="s">
        <v>228</v>
      </c>
      <c r="D44" s="7" t="s">
        <v>202</v>
      </c>
      <c r="E44" s="64">
        <v>5</v>
      </c>
      <c r="F44" s="3">
        <v>230</v>
      </c>
      <c r="G44" s="3">
        <f t="shared" si="10"/>
        <v>191.66666666666669</v>
      </c>
      <c r="H44" s="3">
        <f t="shared" si="9"/>
        <v>958.3333333333335</v>
      </c>
      <c r="I44" s="3">
        <f t="shared" si="11"/>
        <v>1150.0000000000002</v>
      </c>
      <c r="J44" s="33"/>
      <c r="K44" s="35"/>
      <c r="L44" s="36">
        <f t="shared" si="3"/>
        <v>0</v>
      </c>
      <c r="M44" s="51">
        <v>0.2</v>
      </c>
      <c r="N44" s="36">
        <f t="shared" si="4"/>
        <v>0</v>
      </c>
      <c r="O44" s="36">
        <f t="shared" si="5"/>
        <v>0</v>
      </c>
    </row>
    <row r="45" spans="1:15" ht="15.75">
      <c r="A45" s="53" t="s">
        <v>325</v>
      </c>
      <c r="B45" s="7" t="s">
        <v>43</v>
      </c>
      <c r="C45" s="7" t="s">
        <v>44</v>
      </c>
      <c r="D45" s="7" t="s">
        <v>200</v>
      </c>
      <c r="E45" s="64">
        <v>2</v>
      </c>
      <c r="F45" s="3">
        <v>160</v>
      </c>
      <c r="G45" s="3">
        <f t="shared" si="10"/>
        <v>133.33333333333334</v>
      </c>
      <c r="H45" s="3">
        <f t="shared" si="9"/>
        <v>266.6666666666667</v>
      </c>
      <c r="I45" s="3">
        <f t="shared" si="11"/>
        <v>320</v>
      </c>
      <c r="J45" s="33"/>
      <c r="K45" s="35"/>
      <c r="L45" s="36">
        <f t="shared" si="3"/>
        <v>0</v>
      </c>
      <c r="M45" s="51">
        <v>0.2</v>
      </c>
      <c r="N45" s="36">
        <f t="shared" si="4"/>
        <v>0</v>
      </c>
      <c r="O45" s="36">
        <f t="shared" si="5"/>
        <v>0</v>
      </c>
    </row>
    <row r="46" spans="1:15" ht="15.75">
      <c r="A46" s="53" t="s">
        <v>326</v>
      </c>
      <c r="B46" s="7" t="s">
        <v>150</v>
      </c>
      <c r="C46" s="7" t="s">
        <v>151</v>
      </c>
      <c r="D46" s="7" t="s">
        <v>203</v>
      </c>
      <c r="E46" s="64">
        <v>50</v>
      </c>
      <c r="F46" s="3">
        <v>72</v>
      </c>
      <c r="G46" s="3">
        <f t="shared" si="10"/>
        <v>60</v>
      </c>
      <c r="H46" s="3">
        <f t="shared" si="9"/>
        <v>3000</v>
      </c>
      <c r="I46" s="3">
        <f t="shared" si="11"/>
        <v>3600</v>
      </c>
      <c r="J46" s="33"/>
      <c r="K46" s="35"/>
      <c r="L46" s="36">
        <f t="shared" si="3"/>
        <v>0</v>
      </c>
      <c r="M46" s="51">
        <v>0.2</v>
      </c>
      <c r="N46" s="36">
        <f t="shared" si="4"/>
        <v>0</v>
      </c>
      <c r="O46" s="36">
        <f t="shared" si="5"/>
        <v>0</v>
      </c>
    </row>
    <row r="47" spans="1:15" ht="15.75">
      <c r="A47" s="53" t="s">
        <v>327</v>
      </c>
      <c r="B47" s="7" t="s">
        <v>62</v>
      </c>
      <c r="C47" s="7" t="s">
        <v>63</v>
      </c>
      <c r="D47" s="7" t="s">
        <v>200</v>
      </c>
      <c r="E47" s="64">
        <v>30</v>
      </c>
      <c r="F47" s="3">
        <v>60.8064705882353</v>
      </c>
      <c r="G47" s="3">
        <f t="shared" si="10"/>
        <v>50.67205882352942</v>
      </c>
      <c r="H47" s="3">
        <f t="shared" si="9"/>
        <v>1520.1617647058827</v>
      </c>
      <c r="I47" s="3">
        <f t="shared" si="11"/>
        <v>1824.194117647059</v>
      </c>
      <c r="J47" s="33"/>
      <c r="K47" s="35"/>
      <c r="L47" s="36">
        <f aca="true" t="shared" si="12" ref="L47:L53">E47*K47</f>
        <v>0</v>
      </c>
      <c r="M47" s="51">
        <v>0.2</v>
      </c>
      <c r="N47" s="36">
        <f aca="true" t="shared" si="13" ref="N47:N53">L47*M47</f>
        <v>0</v>
      </c>
      <c r="O47" s="36">
        <f aca="true" t="shared" si="14" ref="O47:O53">SUM(N47+L47)</f>
        <v>0</v>
      </c>
    </row>
    <row r="48" spans="1:15" ht="15.75">
      <c r="A48" s="53" t="s">
        <v>328</v>
      </c>
      <c r="B48" s="7" t="s">
        <v>73</v>
      </c>
      <c r="C48" s="7" t="s">
        <v>74</v>
      </c>
      <c r="D48" s="7" t="s">
        <v>200</v>
      </c>
      <c r="E48" s="64">
        <v>2000</v>
      </c>
      <c r="F48" s="3">
        <v>7</v>
      </c>
      <c r="G48" s="3">
        <f t="shared" si="10"/>
        <v>5.833333333333334</v>
      </c>
      <c r="H48" s="3">
        <f t="shared" si="9"/>
        <v>11666.666666666668</v>
      </c>
      <c r="I48" s="3">
        <f t="shared" si="11"/>
        <v>14000.000000000002</v>
      </c>
      <c r="J48" s="33"/>
      <c r="K48" s="35"/>
      <c r="L48" s="36">
        <f t="shared" si="12"/>
        <v>0</v>
      </c>
      <c r="M48" s="51">
        <v>0.2</v>
      </c>
      <c r="N48" s="36">
        <f t="shared" si="13"/>
        <v>0</v>
      </c>
      <c r="O48" s="36">
        <f t="shared" si="14"/>
        <v>0</v>
      </c>
    </row>
    <row r="49" spans="1:15" ht="15.75">
      <c r="A49" s="53" t="s">
        <v>329</v>
      </c>
      <c r="B49" s="7"/>
      <c r="C49" s="7" t="s">
        <v>270</v>
      </c>
      <c r="D49" s="7" t="s">
        <v>246</v>
      </c>
      <c r="E49" s="64">
        <v>500</v>
      </c>
      <c r="F49" s="3">
        <v>10</v>
      </c>
      <c r="G49" s="3">
        <f t="shared" si="10"/>
        <v>8.333333333333334</v>
      </c>
      <c r="H49" s="3">
        <f t="shared" si="9"/>
        <v>4166.666666666667</v>
      </c>
      <c r="I49" s="3">
        <f t="shared" si="11"/>
        <v>5000</v>
      </c>
      <c r="J49" s="33"/>
      <c r="K49" s="35"/>
      <c r="L49" s="36">
        <f t="shared" si="12"/>
        <v>0</v>
      </c>
      <c r="M49" s="51">
        <v>0.2</v>
      </c>
      <c r="N49" s="36">
        <f t="shared" si="13"/>
        <v>0</v>
      </c>
      <c r="O49" s="36">
        <f t="shared" si="14"/>
        <v>0</v>
      </c>
    </row>
    <row r="50" spans="1:15" ht="15.75">
      <c r="A50" s="53" t="s">
        <v>330</v>
      </c>
      <c r="B50" s="7" t="s">
        <v>162</v>
      </c>
      <c r="C50" s="7" t="s">
        <v>163</v>
      </c>
      <c r="D50" s="7" t="s">
        <v>200</v>
      </c>
      <c r="E50" s="64">
        <v>500</v>
      </c>
      <c r="F50" s="3">
        <v>7.4</v>
      </c>
      <c r="G50" s="3">
        <f t="shared" si="10"/>
        <v>6.166666666666667</v>
      </c>
      <c r="H50" s="3">
        <f t="shared" si="9"/>
        <v>3083.3333333333335</v>
      </c>
      <c r="I50" s="3">
        <f t="shared" si="11"/>
        <v>3700</v>
      </c>
      <c r="J50" s="33"/>
      <c r="K50" s="35"/>
      <c r="L50" s="36">
        <f t="shared" si="12"/>
        <v>0</v>
      </c>
      <c r="M50" s="51">
        <v>0.2</v>
      </c>
      <c r="N50" s="36">
        <f t="shared" si="13"/>
        <v>0</v>
      </c>
      <c r="O50" s="36">
        <f t="shared" si="14"/>
        <v>0</v>
      </c>
    </row>
    <row r="51" spans="1:15" ht="15.75">
      <c r="A51" s="53" t="s">
        <v>331</v>
      </c>
      <c r="B51" s="7" t="s">
        <v>166</v>
      </c>
      <c r="C51" s="7" t="s">
        <v>167</v>
      </c>
      <c r="D51" s="7" t="s">
        <v>200</v>
      </c>
      <c r="E51" s="64">
        <v>500</v>
      </c>
      <c r="F51" s="3">
        <v>7.23</v>
      </c>
      <c r="G51" s="3">
        <f t="shared" si="10"/>
        <v>6.025</v>
      </c>
      <c r="H51" s="3">
        <f t="shared" si="9"/>
        <v>3012.5</v>
      </c>
      <c r="I51" s="3">
        <f t="shared" si="11"/>
        <v>3615</v>
      </c>
      <c r="J51" s="33"/>
      <c r="K51" s="35"/>
      <c r="L51" s="36">
        <f t="shared" si="12"/>
        <v>0</v>
      </c>
      <c r="M51" s="51">
        <v>0.2</v>
      </c>
      <c r="N51" s="36">
        <f t="shared" si="13"/>
        <v>0</v>
      </c>
      <c r="O51" s="36">
        <f t="shared" si="14"/>
        <v>0</v>
      </c>
    </row>
    <row r="52" spans="1:15" ht="30">
      <c r="A52" s="53" t="s">
        <v>332</v>
      </c>
      <c r="B52" s="7" t="s">
        <v>160</v>
      </c>
      <c r="C52" s="55" t="s">
        <v>161</v>
      </c>
      <c r="D52" s="7" t="s">
        <v>200</v>
      </c>
      <c r="E52" s="64">
        <v>1000</v>
      </c>
      <c r="F52" s="3">
        <v>12</v>
      </c>
      <c r="G52" s="3">
        <f t="shared" si="10"/>
        <v>10</v>
      </c>
      <c r="H52" s="3">
        <f t="shared" si="9"/>
        <v>10000</v>
      </c>
      <c r="I52" s="3">
        <f t="shared" si="11"/>
        <v>12000</v>
      </c>
      <c r="J52" s="33"/>
      <c r="K52" s="35"/>
      <c r="L52" s="36">
        <f t="shared" si="12"/>
        <v>0</v>
      </c>
      <c r="M52" s="51">
        <v>0.2</v>
      </c>
      <c r="N52" s="36">
        <f t="shared" si="13"/>
        <v>0</v>
      </c>
      <c r="O52" s="36">
        <f t="shared" si="14"/>
        <v>0</v>
      </c>
    </row>
    <row r="53" spans="1:15" ht="15.75">
      <c r="A53" s="53" t="s">
        <v>333</v>
      </c>
      <c r="B53" s="7" t="s">
        <v>158</v>
      </c>
      <c r="C53" s="7" t="s">
        <v>159</v>
      </c>
      <c r="D53" s="7" t="s">
        <v>200</v>
      </c>
      <c r="E53" s="64">
        <v>2000</v>
      </c>
      <c r="F53" s="3">
        <v>16.79984879032258</v>
      </c>
      <c r="G53" s="3">
        <f t="shared" si="10"/>
        <v>13.999873991935486</v>
      </c>
      <c r="H53" s="3">
        <f t="shared" si="9"/>
        <v>27999.747983870973</v>
      </c>
      <c r="I53" s="3">
        <f t="shared" si="11"/>
        <v>33599.69758064517</v>
      </c>
      <c r="J53" s="33"/>
      <c r="K53" s="35"/>
      <c r="L53" s="36">
        <f t="shared" si="12"/>
        <v>0</v>
      </c>
      <c r="M53" s="51">
        <v>0.2</v>
      </c>
      <c r="N53" s="36">
        <f t="shared" si="13"/>
        <v>0</v>
      </c>
      <c r="O53" s="36">
        <f t="shared" si="14"/>
        <v>0</v>
      </c>
    </row>
    <row r="54" spans="1:15" ht="15.75">
      <c r="A54" s="53" t="s">
        <v>334</v>
      </c>
      <c r="B54" s="7" t="s">
        <v>113</v>
      </c>
      <c r="C54" s="7" t="s">
        <v>114</v>
      </c>
      <c r="D54" s="7" t="s">
        <v>200</v>
      </c>
      <c r="E54" s="64">
        <v>4</v>
      </c>
      <c r="F54" s="3">
        <v>5.5</v>
      </c>
      <c r="G54" s="3">
        <f t="shared" si="10"/>
        <v>4.583333333333334</v>
      </c>
      <c r="H54" s="3">
        <f t="shared" si="9"/>
        <v>18.333333333333336</v>
      </c>
      <c r="I54" s="3">
        <f t="shared" si="11"/>
        <v>22.000000000000004</v>
      </c>
      <c r="J54" s="33"/>
      <c r="K54" s="35"/>
      <c r="L54" s="36">
        <f aca="true" t="shared" si="15" ref="L54:L75">E54*K54</f>
        <v>0</v>
      </c>
      <c r="M54" s="51">
        <v>0.2</v>
      </c>
      <c r="N54" s="36">
        <f aca="true" t="shared" si="16" ref="N54:N75">L54*M54</f>
        <v>0</v>
      </c>
      <c r="O54" s="36">
        <f aca="true" t="shared" si="17" ref="O54:O75">SUM(N54+L54)</f>
        <v>0</v>
      </c>
    </row>
    <row r="55" spans="1:15" ht="15.75">
      <c r="A55" s="53" t="s">
        <v>335</v>
      </c>
      <c r="B55" s="7" t="s">
        <v>190</v>
      </c>
      <c r="C55" s="7" t="s">
        <v>191</v>
      </c>
      <c r="D55" s="7" t="s">
        <v>200</v>
      </c>
      <c r="E55" s="64">
        <v>200</v>
      </c>
      <c r="F55" s="3">
        <v>8.5</v>
      </c>
      <c r="G55" s="3">
        <f t="shared" si="10"/>
        <v>7.083333333333334</v>
      </c>
      <c r="H55" s="3">
        <f t="shared" si="9"/>
        <v>1416.6666666666667</v>
      </c>
      <c r="I55" s="3">
        <f t="shared" si="11"/>
        <v>1700</v>
      </c>
      <c r="J55" s="33"/>
      <c r="K55" s="35"/>
      <c r="L55" s="36">
        <f t="shared" si="15"/>
        <v>0</v>
      </c>
      <c r="M55" s="51">
        <v>0.2</v>
      </c>
      <c r="N55" s="36">
        <f t="shared" si="16"/>
        <v>0</v>
      </c>
      <c r="O55" s="36">
        <f t="shared" si="17"/>
        <v>0</v>
      </c>
    </row>
    <row r="56" spans="1:15" ht="15.75">
      <c r="A56" s="53" t="s">
        <v>336</v>
      </c>
      <c r="B56" s="7" t="s">
        <v>141</v>
      </c>
      <c r="C56" s="7" t="s">
        <v>142</v>
      </c>
      <c r="D56" s="7" t="s">
        <v>200</v>
      </c>
      <c r="E56" s="64">
        <v>200</v>
      </c>
      <c r="F56" s="3">
        <v>7.2</v>
      </c>
      <c r="G56" s="3">
        <f t="shared" si="10"/>
        <v>6</v>
      </c>
      <c r="H56" s="3">
        <f t="shared" si="9"/>
        <v>1200</v>
      </c>
      <c r="I56" s="3">
        <f t="shared" si="11"/>
        <v>1440</v>
      </c>
      <c r="J56" s="33"/>
      <c r="K56" s="35"/>
      <c r="L56" s="36">
        <f t="shared" si="15"/>
        <v>0</v>
      </c>
      <c r="M56" s="51">
        <v>0.2</v>
      </c>
      <c r="N56" s="36">
        <f t="shared" si="16"/>
        <v>0</v>
      </c>
      <c r="O56" s="36">
        <f t="shared" si="17"/>
        <v>0</v>
      </c>
    </row>
    <row r="57" spans="1:15" ht="15.75">
      <c r="A57" s="53" t="s">
        <v>337</v>
      </c>
      <c r="B57" s="7" t="s">
        <v>92</v>
      </c>
      <c r="C57" s="7" t="s">
        <v>93</v>
      </c>
      <c r="D57" s="7" t="s">
        <v>200</v>
      </c>
      <c r="E57" s="64">
        <v>2</v>
      </c>
      <c r="F57" s="4">
        <v>547.2</v>
      </c>
      <c r="G57" s="4">
        <f t="shared" si="10"/>
        <v>456.00000000000006</v>
      </c>
      <c r="H57" s="4">
        <f t="shared" si="9"/>
        <v>912.0000000000001</v>
      </c>
      <c r="I57" s="4">
        <f t="shared" si="11"/>
        <v>1094.4</v>
      </c>
      <c r="J57" s="41"/>
      <c r="K57" s="42"/>
      <c r="L57" s="43">
        <f t="shared" si="15"/>
        <v>0</v>
      </c>
      <c r="M57" s="51">
        <v>0.2</v>
      </c>
      <c r="N57" s="43">
        <f t="shared" si="16"/>
        <v>0</v>
      </c>
      <c r="O57" s="43">
        <f t="shared" si="17"/>
        <v>0</v>
      </c>
    </row>
    <row r="58" spans="1:15" ht="15.75">
      <c r="A58" s="53" t="s">
        <v>338</v>
      </c>
      <c r="B58" s="7" t="s">
        <v>86</v>
      </c>
      <c r="C58" s="7" t="s">
        <v>87</v>
      </c>
      <c r="D58" s="7" t="s">
        <v>200</v>
      </c>
      <c r="E58" s="64">
        <v>2</v>
      </c>
      <c r="F58" s="4">
        <v>547.2</v>
      </c>
      <c r="G58" s="4">
        <f t="shared" si="10"/>
        <v>456.00000000000006</v>
      </c>
      <c r="H58" s="4">
        <f t="shared" si="9"/>
        <v>912.0000000000001</v>
      </c>
      <c r="I58" s="4">
        <f t="shared" si="11"/>
        <v>1094.4</v>
      </c>
      <c r="J58" s="41"/>
      <c r="K58" s="42"/>
      <c r="L58" s="43">
        <f t="shared" si="15"/>
        <v>0</v>
      </c>
      <c r="M58" s="51">
        <v>0.2</v>
      </c>
      <c r="N58" s="43">
        <f t="shared" si="16"/>
        <v>0</v>
      </c>
      <c r="O58" s="43">
        <f t="shared" si="17"/>
        <v>0</v>
      </c>
    </row>
    <row r="59" spans="1:15" ht="15.75">
      <c r="A59" s="53" t="s">
        <v>339</v>
      </c>
      <c r="B59" s="7" t="s">
        <v>79</v>
      </c>
      <c r="C59" s="7" t="s">
        <v>80</v>
      </c>
      <c r="D59" s="7" t="s">
        <v>200</v>
      </c>
      <c r="E59" s="64">
        <v>8</v>
      </c>
      <c r="F59" s="4">
        <v>655.8</v>
      </c>
      <c r="G59" s="4">
        <f t="shared" si="10"/>
        <v>546.5</v>
      </c>
      <c r="H59" s="4">
        <f t="shared" si="9"/>
        <v>4372</v>
      </c>
      <c r="I59" s="4">
        <f t="shared" si="11"/>
        <v>5246.4</v>
      </c>
      <c r="J59" s="41"/>
      <c r="K59" s="42"/>
      <c r="L59" s="43">
        <f t="shared" si="15"/>
        <v>0</v>
      </c>
      <c r="M59" s="51">
        <v>0.2</v>
      </c>
      <c r="N59" s="43">
        <f t="shared" si="16"/>
        <v>0</v>
      </c>
      <c r="O59" s="43">
        <f t="shared" si="17"/>
        <v>0</v>
      </c>
    </row>
    <row r="60" spans="1:15" ht="15.75">
      <c r="A60" s="53" t="s">
        <v>340</v>
      </c>
      <c r="B60" s="7" t="s">
        <v>81</v>
      </c>
      <c r="C60" s="7" t="s">
        <v>82</v>
      </c>
      <c r="D60" s="7" t="s">
        <v>200</v>
      </c>
      <c r="E60" s="64">
        <v>10</v>
      </c>
      <c r="F60" s="4">
        <v>655.8000000000001</v>
      </c>
      <c r="G60" s="4">
        <f t="shared" si="10"/>
        <v>546.5000000000001</v>
      </c>
      <c r="H60" s="4">
        <f t="shared" si="9"/>
        <v>5465.000000000001</v>
      </c>
      <c r="I60" s="4">
        <f t="shared" si="11"/>
        <v>6558.000000000001</v>
      </c>
      <c r="J60" s="41"/>
      <c r="K60" s="42"/>
      <c r="L60" s="43">
        <f t="shared" si="15"/>
        <v>0</v>
      </c>
      <c r="M60" s="51">
        <v>0.2</v>
      </c>
      <c r="N60" s="43">
        <f t="shared" si="16"/>
        <v>0</v>
      </c>
      <c r="O60" s="43">
        <f t="shared" si="17"/>
        <v>0</v>
      </c>
    </row>
    <row r="61" spans="1:15" ht="15.75">
      <c r="A61" s="53" t="s">
        <v>341</v>
      </c>
      <c r="B61" s="7" t="s">
        <v>99</v>
      </c>
      <c r="C61" s="7" t="s">
        <v>100</v>
      </c>
      <c r="D61" s="7" t="s">
        <v>200</v>
      </c>
      <c r="E61" s="64">
        <v>2</v>
      </c>
      <c r="F61" s="4">
        <v>655.8</v>
      </c>
      <c r="G61" s="4">
        <f t="shared" si="10"/>
        <v>546.5</v>
      </c>
      <c r="H61" s="4">
        <f t="shared" si="9"/>
        <v>1093</v>
      </c>
      <c r="I61" s="4">
        <f t="shared" si="11"/>
        <v>1311.6</v>
      </c>
      <c r="J61" s="41"/>
      <c r="K61" s="42"/>
      <c r="L61" s="43">
        <f t="shared" si="15"/>
        <v>0</v>
      </c>
      <c r="M61" s="51">
        <v>0.2</v>
      </c>
      <c r="N61" s="43">
        <f t="shared" si="16"/>
        <v>0</v>
      </c>
      <c r="O61" s="43">
        <f t="shared" si="17"/>
        <v>0</v>
      </c>
    </row>
    <row r="62" spans="1:15" ht="15.75">
      <c r="A62" s="53" t="s">
        <v>342</v>
      </c>
      <c r="B62" s="7" t="s">
        <v>64</v>
      </c>
      <c r="C62" s="7" t="s">
        <v>65</v>
      </c>
      <c r="D62" s="7" t="s">
        <v>202</v>
      </c>
      <c r="E62" s="64">
        <v>70</v>
      </c>
      <c r="F62" s="3">
        <v>21.112760942760968</v>
      </c>
      <c r="G62" s="3">
        <f t="shared" si="10"/>
        <v>17.593967452300806</v>
      </c>
      <c r="H62" s="3">
        <f t="shared" si="9"/>
        <v>1231.5777216610563</v>
      </c>
      <c r="I62" s="3">
        <f t="shared" si="11"/>
        <v>1477.8932659932675</v>
      </c>
      <c r="J62" s="33"/>
      <c r="K62" s="35"/>
      <c r="L62" s="43">
        <f t="shared" si="15"/>
        <v>0</v>
      </c>
      <c r="M62" s="51">
        <v>0.2</v>
      </c>
      <c r="N62" s="43">
        <f t="shared" si="16"/>
        <v>0</v>
      </c>
      <c r="O62" s="43">
        <f t="shared" si="17"/>
        <v>0</v>
      </c>
    </row>
    <row r="63" spans="1:15" ht="15.75">
      <c r="A63" s="53" t="s">
        <v>343</v>
      </c>
      <c r="B63" s="7"/>
      <c r="C63" s="7" t="s">
        <v>251</v>
      </c>
      <c r="D63" s="7" t="s">
        <v>246</v>
      </c>
      <c r="E63" s="64">
        <v>1</v>
      </c>
      <c r="F63" s="3">
        <v>500</v>
      </c>
      <c r="G63" s="3">
        <f t="shared" si="10"/>
        <v>416.6666666666667</v>
      </c>
      <c r="H63" s="3">
        <f t="shared" si="9"/>
        <v>416.6666666666667</v>
      </c>
      <c r="I63" s="3">
        <f t="shared" si="11"/>
        <v>500</v>
      </c>
      <c r="J63" s="33"/>
      <c r="K63" s="35"/>
      <c r="L63" s="43">
        <f t="shared" si="15"/>
        <v>0</v>
      </c>
      <c r="M63" s="51">
        <v>0.2</v>
      </c>
      <c r="N63" s="43">
        <f t="shared" si="16"/>
        <v>0</v>
      </c>
      <c r="O63" s="43">
        <f t="shared" si="17"/>
        <v>0</v>
      </c>
    </row>
    <row r="64" spans="1:15" ht="15.75">
      <c r="A64" s="53" t="s">
        <v>344</v>
      </c>
      <c r="B64" s="7" t="s">
        <v>15</v>
      </c>
      <c r="C64" s="7" t="s">
        <v>16</v>
      </c>
      <c r="D64" s="7" t="s">
        <v>200</v>
      </c>
      <c r="E64" s="64">
        <v>30</v>
      </c>
      <c r="F64" s="3">
        <v>165</v>
      </c>
      <c r="G64" s="3">
        <f t="shared" si="10"/>
        <v>137.5</v>
      </c>
      <c r="H64" s="3">
        <f t="shared" si="9"/>
        <v>4125</v>
      </c>
      <c r="I64" s="3">
        <f t="shared" si="11"/>
        <v>4950</v>
      </c>
      <c r="J64" s="33"/>
      <c r="K64" s="35"/>
      <c r="L64" s="43">
        <f t="shared" si="15"/>
        <v>0</v>
      </c>
      <c r="M64" s="51">
        <v>0.2</v>
      </c>
      <c r="N64" s="43">
        <f t="shared" si="16"/>
        <v>0</v>
      </c>
      <c r="O64" s="43">
        <f t="shared" si="17"/>
        <v>0</v>
      </c>
    </row>
    <row r="65" spans="1:15" ht="15.75">
      <c r="A65" s="53" t="s">
        <v>345</v>
      </c>
      <c r="B65" s="7"/>
      <c r="C65" s="7" t="s">
        <v>254</v>
      </c>
      <c r="D65" s="7" t="s">
        <v>246</v>
      </c>
      <c r="E65" s="64">
        <v>1</v>
      </c>
      <c r="F65" s="3">
        <v>500</v>
      </c>
      <c r="G65" s="3">
        <f t="shared" si="10"/>
        <v>416.6666666666667</v>
      </c>
      <c r="H65" s="3">
        <f t="shared" si="9"/>
        <v>416.6666666666667</v>
      </c>
      <c r="I65" s="3">
        <f t="shared" si="11"/>
        <v>500</v>
      </c>
      <c r="J65" s="33"/>
      <c r="K65" s="35"/>
      <c r="L65" s="36">
        <f t="shared" si="15"/>
        <v>0</v>
      </c>
      <c r="M65" s="51">
        <v>0.2</v>
      </c>
      <c r="N65" s="36">
        <f t="shared" si="16"/>
        <v>0</v>
      </c>
      <c r="O65" s="36">
        <f t="shared" si="17"/>
        <v>0</v>
      </c>
    </row>
    <row r="66" spans="1:15" ht="15.75">
      <c r="A66" s="53" t="s">
        <v>346</v>
      </c>
      <c r="B66" s="7" t="s">
        <v>126</v>
      </c>
      <c r="C66" s="7" t="s">
        <v>127</v>
      </c>
      <c r="D66" s="7" t="s">
        <v>200</v>
      </c>
      <c r="E66" s="64">
        <v>10</v>
      </c>
      <c r="F66" s="3">
        <v>210</v>
      </c>
      <c r="G66" s="3">
        <f t="shared" si="10"/>
        <v>175</v>
      </c>
      <c r="H66" s="3">
        <f t="shared" si="9"/>
        <v>1750</v>
      </c>
      <c r="I66" s="3">
        <f t="shared" si="11"/>
        <v>2100</v>
      </c>
      <c r="J66" s="33"/>
      <c r="K66" s="35"/>
      <c r="L66" s="36">
        <f t="shared" si="15"/>
        <v>0</v>
      </c>
      <c r="M66" s="51">
        <v>0.2</v>
      </c>
      <c r="N66" s="36">
        <f t="shared" si="16"/>
        <v>0</v>
      </c>
      <c r="O66" s="36">
        <f t="shared" si="17"/>
        <v>0</v>
      </c>
    </row>
    <row r="67" spans="1:15" ht="15.75">
      <c r="A67" s="53" t="s">
        <v>347</v>
      </c>
      <c r="B67" s="7" t="s">
        <v>124</v>
      </c>
      <c r="C67" s="7" t="s">
        <v>125</v>
      </c>
      <c r="D67" s="7" t="s">
        <v>200</v>
      </c>
      <c r="E67" s="64">
        <v>4</v>
      </c>
      <c r="F67" s="3">
        <v>176</v>
      </c>
      <c r="G67" s="3">
        <f t="shared" si="10"/>
        <v>146.66666666666669</v>
      </c>
      <c r="H67" s="3">
        <f t="shared" si="9"/>
        <v>586.6666666666667</v>
      </c>
      <c r="I67" s="3">
        <f t="shared" si="11"/>
        <v>704.0000000000001</v>
      </c>
      <c r="J67" s="33"/>
      <c r="K67" s="35"/>
      <c r="L67" s="36">
        <f t="shared" si="15"/>
        <v>0</v>
      </c>
      <c r="M67" s="51">
        <v>0.2</v>
      </c>
      <c r="N67" s="36">
        <f t="shared" si="16"/>
        <v>0</v>
      </c>
      <c r="O67" s="36">
        <f t="shared" si="17"/>
        <v>0</v>
      </c>
    </row>
    <row r="68" spans="1:15" ht="15.75">
      <c r="A68" s="53" t="s">
        <v>348</v>
      </c>
      <c r="B68" s="7"/>
      <c r="C68" s="7" t="s">
        <v>272</v>
      </c>
      <c r="D68" s="7" t="s">
        <v>246</v>
      </c>
      <c r="E68" s="64">
        <v>5</v>
      </c>
      <c r="F68" s="3">
        <v>500</v>
      </c>
      <c r="G68" s="3">
        <f t="shared" si="10"/>
        <v>416.6666666666667</v>
      </c>
      <c r="H68" s="3">
        <f t="shared" si="9"/>
        <v>2083.3333333333335</v>
      </c>
      <c r="I68" s="3">
        <f t="shared" si="11"/>
        <v>2500</v>
      </c>
      <c r="J68" s="33"/>
      <c r="K68" s="35"/>
      <c r="L68" s="36">
        <f t="shared" si="15"/>
        <v>0</v>
      </c>
      <c r="M68" s="51">
        <v>0.2</v>
      </c>
      <c r="N68" s="36">
        <f t="shared" si="16"/>
        <v>0</v>
      </c>
      <c r="O68" s="36">
        <f t="shared" si="17"/>
        <v>0</v>
      </c>
    </row>
    <row r="69" spans="1:15" ht="15.75">
      <c r="A69" s="53" t="s">
        <v>349</v>
      </c>
      <c r="B69" s="7" t="s">
        <v>51</v>
      </c>
      <c r="C69" s="7" t="s">
        <v>52</v>
      </c>
      <c r="D69" s="7" t="s">
        <v>200</v>
      </c>
      <c r="E69" s="64">
        <v>230</v>
      </c>
      <c r="F69" s="3">
        <v>33.12</v>
      </c>
      <c r="G69" s="3">
        <f t="shared" si="10"/>
        <v>27.599999999999998</v>
      </c>
      <c r="H69" s="3">
        <f t="shared" si="9"/>
        <v>6347.999999999999</v>
      </c>
      <c r="I69" s="3">
        <f t="shared" si="11"/>
        <v>7617.5999999999985</v>
      </c>
      <c r="J69" s="33"/>
      <c r="K69" s="35"/>
      <c r="L69" s="36">
        <f t="shared" si="15"/>
        <v>0</v>
      </c>
      <c r="M69" s="51">
        <v>0.2</v>
      </c>
      <c r="N69" s="36">
        <f t="shared" si="16"/>
        <v>0</v>
      </c>
      <c r="O69" s="36">
        <f t="shared" si="17"/>
        <v>0</v>
      </c>
    </row>
    <row r="70" spans="1:15" ht="15.75">
      <c r="A70" s="53" t="s">
        <v>350</v>
      </c>
      <c r="B70" s="7" t="s">
        <v>17</v>
      </c>
      <c r="C70" s="7" t="s">
        <v>18</v>
      </c>
      <c r="D70" s="7" t="s">
        <v>200</v>
      </c>
      <c r="E70" s="64">
        <v>500</v>
      </c>
      <c r="F70" s="3">
        <v>3</v>
      </c>
      <c r="G70" s="3">
        <f t="shared" si="10"/>
        <v>2.5</v>
      </c>
      <c r="H70" s="3">
        <f t="shared" si="9"/>
        <v>1250</v>
      </c>
      <c r="I70" s="3">
        <f t="shared" si="11"/>
        <v>1500</v>
      </c>
      <c r="J70" s="33"/>
      <c r="K70" s="35"/>
      <c r="L70" s="36">
        <f t="shared" si="15"/>
        <v>0</v>
      </c>
      <c r="M70" s="51">
        <v>0.2</v>
      </c>
      <c r="N70" s="36">
        <f t="shared" si="16"/>
        <v>0</v>
      </c>
      <c r="O70" s="36">
        <f t="shared" si="17"/>
        <v>0</v>
      </c>
    </row>
    <row r="71" spans="1:15" ht="15.75">
      <c r="A71" s="53" t="s">
        <v>351</v>
      </c>
      <c r="B71" s="7" t="s">
        <v>70</v>
      </c>
      <c r="C71" s="7" t="s">
        <v>255</v>
      </c>
      <c r="D71" s="7" t="s">
        <v>200</v>
      </c>
      <c r="E71" s="64">
        <v>6000</v>
      </c>
      <c r="F71" s="3">
        <v>2</v>
      </c>
      <c r="G71" s="3">
        <f t="shared" si="10"/>
        <v>1.6666666666666667</v>
      </c>
      <c r="H71" s="3">
        <f t="shared" si="9"/>
        <v>10000</v>
      </c>
      <c r="I71" s="3">
        <f t="shared" si="11"/>
        <v>12000</v>
      </c>
      <c r="J71" s="33"/>
      <c r="K71" s="35"/>
      <c r="L71" s="36">
        <f t="shared" si="15"/>
        <v>0</v>
      </c>
      <c r="M71" s="51">
        <v>0.2</v>
      </c>
      <c r="N71" s="36">
        <f t="shared" si="16"/>
        <v>0</v>
      </c>
      <c r="O71" s="36">
        <f t="shared" si="17"/>
        <v>0</v>
      </c>
    </row>
    <row r="72" spans="1:15" ht="15.75">
      <c r="A72" s="53" t="s">
        <v>352</v>
      </c>
      <c r="B72" s="7" t="s">
        <v>69</v>
      </c>
      <c r="C72" s="7" t="s">
        <v>256</v>
      </c>
      <c r="D72" s="7" t="s">
        <v>200</v>
      </c>
      <c r="E72" s="64">
        <v>3000</v>
      </c>
      <c r="F72" s="3">
        <v>5</v>
      </c>
      <c r="G72" s="3">
        <f t="shared" si="10"/>
        <v>4.166666666666667</v>
      </c>
      <c r="H72" s="3">
        <f t="shared" si="9"/>
        <v>12500</v>
      </c>
      <c r="I72" s="3">
        <f t="shared" si="11"/>
        <v>15000</v>
      </c>
      <c r="J72" s="33"/>
      <c r="K72" s="35"/>
      <c r="L72" s="36">
        <f t="shared" si="15"/>
        <v>0</v>
      </c>
      <c r="M72" s="51">
        <v>0.2</v>
      </c>
      <c r="N72" s="36">
        <f t="shared" si="16"/>
        <v>0</v>
      </c>
      <c r="O72" s="36">
        <f t="shared" si="17"/>
        <v>0</v>
      </c>
    </row>
    <row r="73" spans="1:15" ht="15.75">
      <c r="A73" s="53" t="s">
        <v>353</v>
      </c>
      <c r="B73" s="7" t="s">
        <v>68</v>
      </c>
      <c r="C73" s="7" t="s">
        <v>257</v>
      </c>
      <c r="D73" s="7" t="s">
        <v>200</v>
      </c>
      <c r="E73" s="64">
        <v>1300</v>
      </c>
      <c r="F73" s="3">
        <v>8</v>
      </c>
      <c r="G73" s="3">
        <f t="shared" si="10"/>
        <v>6.666666666666667</v>
      </c>
      <c r="H73" s="3">
        <f t="shared" si="9"/>
        <v>8666.666666666668</v>
      </c>
      <c r="I73" s="3">
        <f t="shared" si="11"/>
        <v>10400.000000000002</v>
      </c>
      <c r="J73" s="33"/>
      <c r="K73" s="35"/>
      <c r="L73" s="36">
        <f t="shared" si="15"/>
        <v>0</v>
      </c>
      <c r="M73" s="51">
        <v>0.2</v>
      </c>
      <c r="N73" s="36">
        <f t="shared" si="16"/>
        <v>0</v>
      </c>
      <c r="O73" s="36">
        <f t="shared" si="17"/>
        <v>0</v>
      </c>
    </row>
    <row r="74" spans="1:15" ht="15.75">
      <c r="A74" s="53" t="s">
        <v>354</v>
      </c>
      <c r="B74" s="7" t="s">
        <v>164</v>
      </c>
      <c r="C74" s="7" t="s">
        <v>165</v>
      </c>
      <c r="D74" s="7" t="s">
        <v>200</v>
      </c>
      <c r="E74" s="64">
        <v>3000</v>
      </c>
      <c r="F74" s="3">
        <v>5</v>
      </c>
      <c r="G74" s="3">
        <f t="shared" si="10"/>
        <v>4.166666666666667</v>
      </c>
      <c r="H74" s="3">
        <f t="shared" si="9"/>
        <v>12500</v>
      </c>
      <c r="I74" s="3">
        <f t="shared" si="11"/>
        <v>15000</v>
      </c>
      <c r="J74" s="33"/>
      <c r="K74" s="35"/>
      <c r="L74" s="36">
        <f t="shared" si="15"/>
        <v>0</v>
      </c>
      <c r="M74" s="51">
        <v>0.2</v>
      </c>
      <c r="N74" s="36">
        <f t="shared" si="16"/>
        <v>0</v>
      </c>
      <c r="O74" s="36">
        <f t="shared" si="17"/>
        <v>0</v>
      </c>
    </row>
    <row r="75" spans="1:15" ht="15.75">
      <c r="A75" s="53" t="s">
        <v>355</v>
      </c>
      <c r="B75" s="7" t="s">
        <v>53</v>
      </c>
      <c r="C75" s="7" t="s">
        <v>54</v>
      </c>
      <c r="D75" s="7" t="s">
        <v>200</v>
      </c>
      <c r="E75" s="64">
        <v>172</v>
      </c>
      <c r="F75" s="3">
        <v>50</v>
      </c>
      <c r="G75" s="3">
        <f t="shared" si="10"/>
        <v>41.66666666666667</v>
      </c>
      <c r="H75" s="3">
        <f t="shared" si="9"/>
        <v>7166.666666666668</v>
      </c>
      <c r="I75" s="3">
        <f t="shared" si="11"/>
        <v>8600.000000000002</v>
      </c>
      <c r="J75" s="33"/>
      <c r="K75" s="35"/>
      <c r="L75" s="36">
        <f t="shared" si="15"/>
        <v>0</v>
      </c>
      <c r="M75" s="51">
        <v>0.2</v>
      </c>
      <c r="N75" s="36">
        <f t="shared" si="16"/>
        <v>0</v>
      </c>
      <c r="O75" s="36">
        <f t="shared" si="17"/>
        <v>0</v>
      </c>
    </row>
    <row r="76" spans="1:15" ht="15.75">
      <c r="A76" s="53" t="s">
        <v>356</v>
      </c>
      <c r="B76" s="7"/>
      <c r="C76" s="7" t="s">
        <v>259</v>
      </c>
      <c r="D76" s="7" t="s">
        <v>246</v>
      </c>
      <c r="E76" s="64">
        <v>20</v>
      </c>
      <c r="F76" s="3">
        <v>50</v>
      </c>
      <c r="G76" s="3">
        <f t="shared" si="10"/>
        <v>41.66666666666667</v>
      </c>
      <c r="H76" s="3">
        <f t="shared" si="9"/>
        <v>833.3333333333335</v>
      </c>
      <c r="I76" s="3">
        <f t="shared" si="11"/>
        <v>1000.0000000000001</v>
      </c>
      <c r="J76" s="33"/>
      <c r="K76" s="35"/>
      <c r="L76" s="36">
        <f aca="true" t="shared" si="18" ref="L76:L81">E76*K76</f>
        <v>0</v>
      </c>
      <c r="M76" s="51">
        <v>1.2</v>
      </c>
      <c r="N76" s="36">
        <f aca="true" t="shared" si="19" ref="N76:N81">L76*M76</f>
        <v>0</v>
      </c>
      <c r="O76" s="36">
        <f aca="true" t="shared" si="20" ref="O76:O81">SUM(N76+L76)</f>
        <v>0</v>
      </c>
    </row>
    <row r="77" spans="1:15" ht="15.75">
      <c r="A77" s="53" t="s">
        <v>357</v>
      </c>
      <c r="B77" s="7"/>
      <c r="C77" s="7" t="s">
        <v>260</v>
      </c>
      <c r="D77" s="7" t="s">
        <v>246</v>
      </c>
      <c r="E77" s="64">
        <v>20</v>
      </c>
      <c r="F77" s="3">
        <v>50</v>
      </c>
      <c r="G77" s="3">
        <f t="shared" si="10"/>
        <v>41.66666666666667</v>
      </c>
      <c r="H77" s="3">
        <f t="shared" si="9"/>
        <v>833.3333333333335</v>
      </c>
      <c r="I77" s="3">
        <f t="shared" si="11"/>
        <v>1000.0000000000001</v>
      </c>
      <c r="J77" s="33"/>
      <c r="K77" s="35"/>
      <c r="L77" s="36">
        <f t="shared" si="18"/>
        <v>0</v>
      </c>
      <c r="M77" s="51">
        <v>2.2</v>
      </c>
      <c r="N77" s="36">
        <f t="shared" si="19"/>
        <v>0</v>
      </c>
      <c r="O77" s="36">
        <f t="shared" si="20"/>
        <v>0</v>
      </c>
    </row>
    <row r="78" spans="1:15" ht="15.75">
      <c r="A78" s="53" t="s">
        <v>358</v>
      </c>
      <c r="B78" s="7"/>
      <c r="C78" s="7" t="s">
        <v>258</v>
      </c>
      <c r="D78" s="7" t="s">
        <v>246</v>
      </c>
      <c r="E78" s="64">
        <v>2</v>
      </c>
      <c r="F78" s="3">
        <v>250</v>
      </c>
      <c r="G78" s="3">
        <f t="shared" si="10"/>
        <v>208.33333333333334</v>
      </c>
      <c r="H78" s="3">
        <f t="shared" si="9"/>
        <v>416.6666666666667</v>
      </c>
      <c r="I78" s="3">
        <f t="shared" si="11"/>
        <v>500</v>
      </c>
      <c r="J78" s="33"/>
      <c r="K78" s="35"/>
      <c r="L78" s="36">
        <f t="shared" si="18"/>
        <v>0</v>
      </c>
      <c r="M78" s="51">
        <v>3.2</v>
      </c>
      <c r="N78" s="36">
        <f t="shared" si="19"/>
        <v>0</v>
      </c>
      <c r="O78" s="36">
        <f t="shared" si="20"/>
        <v>0</v>
      </c>
    </row>
    <row r="79" spans="1:15" ht="15.75">
      <c r="A79" s="53" t="s">
        <v>359</v>
      </c>
      <c r="B79" s="7" t="s">
        <v>13</v>
      </c>
      <c r="C79" s="7" t="s">
        <v>14</v>
      </c>
      <c r="D79" s="7" t="s">
        <v>200</v>
      </c>
      <c r="E79" s="64">
        <v>2</v>
      </c>
      <c r="F79" s="3">
        <v>7</v>
      </c>
      <c r="G79" s="3">
        <f t="shared" si="10"/>
        <v>5.833333333333334</v>
      </c>
      <c r="H79" s="3">
        <f t="shared" si="9"/>
        <v>11.666666666666668</v>
      </c>
      <c r="I79" s="3">
        <f t="shared" si="11"/>
        <v>14.000000000000002</v>
      </c>
      <c r="J79" s="33"/>
      <c r="K79" s="35"/>
      <c r="L79" s="36">
        <f t="shared" si="18"/>
        <v>0</v>
      </c>
      <c r="M79" s="51">
        <v>4.2</v>
      </c>
      <c r="N79" s="36">
        <f t="shared" si="19"/>
        <v>0</v>
      </c>
      <c r="O79" s="36">
        <f t="shared" si="20"/>
        <v>0</v>
      </c>
    </row>
    <row r="80" spans="1:15" ht="15.75">
      <c r="A80" s="53" t="s">
        <v>360</v>
      </c>
      <c r="B80" s="7" t="s">
        <v>31</v>
      </c>
      <c r="C80" s="7" t="s">
        <v>32</v>
      </c>
      <c r="D80" s="7" t="s">
        <v>204</v>
      </c>
      <c r="E80" s="64">
        <v>64</v>
      </c>
      <c r="F80" s="3">
        <v>20</v>
      </c>
      <c r="G80" s="3">
        <f t="shared" si="10"/>
        <v>16.666666666666668</v>
      </c>
      <c r="H80" s="3">
        <f t="shared" si="9"/>
        <v>1066.6666666666667</v>
      </c>
      <c r="I80" s="3">
        <f t="shared" si="11"/>
        <v>1280</v>
      </c>
      <c r="J80" s="33"/>
      <c r="K80" s="35"/>
      <c r="L80" s="36">
        <f t="shared" si="18"/>
        <v>0</v>
      </c>
      <c r="M80" s="51">
        <v>5.2</v>
      </c>
      <c r="N80" s="36">
        <f t="shared" si="19"/>
        <v>0</v>
      </c>
      <c r="O80" s="36">
        <f t="shared" si="20"/>
        <v>0</v>
      </c>
    </row>
    <row r="81" spans="1:15" ht="15.75">
      <c r="A81" s="53" t="s">
        <v>361</v>
      </c>
      <c r="B81" s="7" t="s">
        <v>136</v>
      </c>
      <c r="C81" s="7" t="s">
        <v>229</v>
      </c>
      <c r="D81" s="7" t="s">
        <v>203</v>
      </c>
      <c r="E81" s="64">
        <v>100</v>
      </c>
      <c r="F81" s="3">
        <v>30</v>
      </c>
      <c r="G81" s="3">
        <f t="shared" si="10"/>
        <v>25</v>
      </c>
      <c r="H81" s="3">
        <f t="shared" si="9"/>
        <v>2500</v>
      </c>
      <c r="I81" s="3">
        <f t="shared" si="11"/>
        <v>3000</v>
      </c>
      <c r="J81" s="33"/>
      <c r="K81" s="35"/>
      <c r="L81" s="36">
        <f t="shared" si="18"/>
        <v>0</v>
      </c>
      <c r="M81" s="51">
        <v>6.2</v>
      </c>
      <c r="N81" s="36">
        <f t="shared" si="19"/>
        <v>0</v>
      </c>
      <c r="O81" s="36">
        <f t="shared" si="20"/>
        <v>0</v>
      </c>
    </row>
    <row r="82" spans="1:15" ht="15.75">
      <c r="A82" s="53" t="s">
        <v>362</v>
      </c>
      <c r="B82" s="7" t="s">
        <v>170</v>
      </c>
      <c r="C82" s="7" t="s">
        <v>273</v>
      </c>
      <c r="D82" s="7" t="s">
        <v>203</v>
      </c>
      <c r="E82" s="64">
        <v>300</v>
      </c>
      <c r="F82" s="3">
        <v>33</v>
      </c>
      <c r="G82" s="3">
        <f t="shared" si="10"/>
        <v>27.5</v>
      </c>
      <c r="H82" s="3">
        <f t="shared" si="9"/>
        <v>8250</v>
      </c>
      <c r="I82" s="3">
        <f t="shared" si="11"/>
        <v>9900</v>
      </c>
      <c r="J82" s="33"/>
      <c r="K82" s="35"/>
      <c r="L82" s="36">
        <f aca="true" t="shared" si="21" ref="L82:L97">E82*K82</f>
        <v>0</v>
      </c>
      <c r="M82" s="51">
        <v>0.2</v>
      </c>
      <c r="N82" s="36">
        <f aca="true" t="shared" si="22" ref="N82:N97">L82*M82</f>
        <v>0</v>
      </c>
      <c r="O82" s="36">
        <f aca="true" t="shared" si="23" ref="O82:O97">SUM(N82+L82)</f>
        <v>0</v>
      </c>
    </row>
    <row r="83" spans="1:15" ht="15.75">
      <c r="A83" s="53" t="s">
        <v>363</v>
      </c>
      <c r="B83" s="7" t="s">
        <v>183</v>
      </c>
      <c r="C83" s="7" t="s">
        <v>184</v>
      </c>
      <c r="D83" s="7" t="s">
        <v>203</v>
      </c>
      <c r="E83" s="64">
        <v>25</v>
      </c>
      <c r="F83" s="3">
        <v>66.46</v>
      </c>
      <c r="G83" s="3">
        <f t="shared" si="10"/>
        <v>55.38333333333333</v>
      </c>
      <c r="H83" s="3">
        <f t="shared" si="9"/>
        <v>1384.5833333333333</v>
      </c>
      <c r="I83" s="3">
        <f t="shared" si="11"/>
        <v>1661.4999999999998</v>
      </c>
      <c r="J83" s="33"/>
      <c r="K83" s="35"/>
      <c r="L83" s="36">
        <f t="shared" si="21"/>
        <v>0</v>
      </c>
      <c r="M83" s="51">
        <v>0.2</v>
      </c>
      <c r="N83" s="36">
        <f t="shared" si="22"/>
        <v>0</v>
      </c>
      <c r="O83" s="36">
        <f t="shared" si="23"/>
        <v>0</v>
      </c>
    </row>
    <row r="84" spans="1:15" s="52" customFormat="1" ht="15.75">
      <c r="A84" s="53" t="s">
        <v>364</v>
      </c>
      <c r="B84" s="7" t="s">
        <v>45</v>
      </c>
      <c r="C84" s="7" t="s">
        <v>46</v>
      </c>
      <c r="D84" s="7" t="s">
        <v>201</v>
      </c>
      <c r="E84" s="64">
        <v>50</v>
      </c>
      <c r="F84" s="8">
        <v>38</v>
      </c>
      <c r="G84" s="8">
        <f t="shared" si="10"/>
        <v>31.666666666666668</v>
      </c>
      <c r="H84" s="8">
        <f t="shared" si="9"/>
        <v>1583.3333333333335</v>
      </c>
      <c r="I84" s="8">
        <f t="shared" si="11"/>
        <v>1900</v>
      </c>
      <c r="J84" s="48"/>
      <c r="K84" s="49"/>
      <c r="L84" s="50">
        <f t="shared" si="21"/>
        <v>0</v>
      </c>
      <c r="M84" s="51">
        <v>0.2</v>
      </c>
      <c r="N84" s="50">
        <f t="shared" si="22"/>
        <v>0</v>
      </c>
      <c r="O84" s="50">
        <f t="shared" si="23"/>
        <v>0</v>
      </c>
    </row>
    <row r="85" spans="1:15" ht="15.75">
      <c r="A85" s="53" t="s">
        <v>365</v>
      </c>
      <c r="B85" s="7" t="s">
        <v>95</v>
      </c>
      <c r="C85" s="7" t="s">
        <v>96</v>
      </c>
      <c r="D85" s="7" t="s">
        <v>203</v>
      </c>
      <c r="E85" s="64">
        <v>50</v>
      </c>
      <c r="F85" s="3">
        <v>42</v>
      </c>
      <c r="G85" s="3">
        <f t="shared" si="10"/>
        <v>35</v>
      </c>
      <c r="H85" s="3">
        <f aca="true" t="shared" si="24" ref="H85:H134">E85*G85</f>
        <v>1750</v>
      </c>
      <c r="I85" s="3">
        <f t="shared" si="11"/>
        <v>2100</v>
      </c>
      <c r="J85" s="33"/>
      <c r="K85" s="35"/>
      <c r="L85" s="36">
        <f t="shared" si="21"/>
        <v>0</v>
      </c>
      <c r="M85" s="51">
        <v>0.2</v>
      </c>
      <c r="N85" s="36">
        <f t="shared" si="22"/>
        <v>0</v>
      </c>
      <c r="O85" s="36">
        <f t="shared" si="23"/>
        <v>0</v>
      </c>
    </row>
    <row r="86" spans="1:15" ht="15.75">
      <c r="A86" s="53" t="s">
        <v>366</v>
      </c>
      <c r="B86" s="7" t="s">
        <v>134</v>
      </c>
      <c r="C86" s="7" t="s">
        <v>135</v>
      </c>
      <c r="D86" s="7" t="s">
        <v>203</v>
      </c>
      <c r="E86" s="64">
        <v>100</v>
      </c>
      <c r="F86" s="3">
        <v>31</v>
      </c>
      <c r="G86" s="3">
        <f aca="true" t="shared" si="25" ref="G86:G134">F86/1.2</f>
        <v>25.833333333333336</v>
      </c>
      <c r="H86" s="3">
        <f t="shared" si="24"/>
        <v>2583.3333333333335</v>
      </c>
      <c r="I86" s="3">
        <f aca="true" t="shared" si="26" ref="I86:I134">H86*1.2</f>
        <v>3100</v>
      </c>
      <c r="J86" s="33"/>
      <c r="K86" s="35"/>
      <c r="L86" s="36">
        <f t="shared" si="21"/>
        <v>0</v>
      </c>
      <c r="M86" s="51">
        <v>0.2</v>
      </c>
      <c r="N86" s="36">
        <f t="shared" si="22"/>
        <v>0</v>
      </c>
      <c r="O86" s="36">
        <f t="shared" si="23"/>
        <v>0</v>
      </c>
    </row>
    <row r="87" spans="1:15" ht="15.75">
      <c r="A87" s="53" t="s">
        <v>367</v>
      </c>
      <c r="B87" s="7" t="s">
        <v>7</v>
      </c>
      <c r="C87" s="7" t="s">
        <v>8</v>
      </c>
      <c r="D87" s="7" t="s">
        <v>201</v>
      </c>
      <c r="E87" s="64">
        <v>30</v>
      </c>
      <c r="F87" s="3">
        <v>50</v>
      </c>
      <c r="G87" s="3">
        <f t="shared" si="25"/>
        <v>41.66666666666667</v>
      </c>
      <c r="H87" s="3">
        <f t="shared" si="24"/>
        <v>1250.0000000000002</v>
      </c>
      <c r="I87" s="3">
        <f t="shared" si="26"/>
        <v>1500.0000000000002</v>
      </c>
      <c r="J87" s="33"/>
      <c r="K87" s="35"/>
      <c r="L87" s="36">
        <f t="shared" si="21"/>
        <v>0</v>
      </c>
      <c r="M87" s="51">
        <v>0.2</v>
      </c>
      <c r="N87" s="36">
        <f t="shared" si="22"/>
        <v>0</v>
      </c>
      <c r="O87" s="36">
        <f t="shared" si="23"/>
        <v>0</v>
      </c>
    </row>
    <row r="88" spans="1:15" ht="15.75">
      <c r="A88" s="53" t="s">
        <v>368</v>
      </c>
      <c r="B88" s="7" t="s">
        <v>187</v>
      </c>
      <c r="C88" s="7" t="s">
        <v>188</v>
      </c>
      <c r="D88" s="7" t="s">
        <v>203</v>
      </c>
      <c r="E88" s="64">
        <v>50</v>
      </c>
      <c r="F88" s="3">
        <v>36</v>
      </c>
      <c r="G88" s="3">
        <f t="shared" si="25"/>
        <v>30</v>
      </c>
      <c r="H88" s="3">
        <f t="shared" si="24"/>
        <v>1500</v>
      </c>
      <c r="I88" s="3">
        <f t="shared" si="26"/>
        <v>1800</v>
      </c>
      <c r="J88" s="33"/>
      <c r="K88" s="35"/>
      <c r="L88" s="36">
        <f t="shared" si="21"/>
        <v>0</v>
      </c>
      <c r="M88" s="51">
        <v>0.2</v>
      </c>
      <c r="N88" s="36">
        <f t="shared" si="22"/>
        <v>0</v>
      </c>
      <c r="O88" s="36">
        <f t="shared" si="23"/>
        <v>0</v>
      </c>
    </row>
    <row r="89" spans="1:15" ht="15.75">
      <c r="A89" s="53" t="s">
        <v>369</v>
      </c>
      <c r="B89" s="7" t="s">
        <v>75</v>
      </c>
      <c r="C89" s="7" t="s">
        <v>76</v>
      </c>
      <c r="D89" s="7" t="s">
        <v>203</v>
      </c>
      <c r="E89" s="64">
        <v>100</v>
      </c>
      <c r="F89" s="3">
        <v>41</v>
      </c>
      <c r="G89" s="3">
        <f t="shared" si="25"/>
        <v>34.16666666666667</v>
      </c>
      <c r="H89" s="3">
        <f t="shared" si="24"/>
        <v>3416.666666666667</v>
      </c>
      <c r="I89" s="3">
        <f t="shared" si="26"/>
        <v>4100</v>
      </c>
      <c r="J89" s="33"/>
      <c r="K89" s="35"/>
      <c r="L89" s="36">
        <f t="shared" si="21"/>
        <v>0</v>
      </c>
      <c r="M89" s="51">
        <v>0.2</v>
      </c>
      <c r="N89" s="36">
        <f t="shared" si="22"/>
        <v>0</v>
      </c>
      <c r="O89" s="36">
        <f t="shared" si="23"/>
        <v>0</v>
      </c>
    </row>
    <row r="90" spans="1:15" ht="15.75">
      <c r="A90" s="53" t="s">
        <v>370</v>
      </c>
      <c r="B90" s="7" t="s">
        <v>154</v>
      </c>
      <c r="C90" s="7" t="s">
        <v>155</v>
      </c>
      <c r="D90" s="7" t="s">
        <v>203</v>
      </c>
      <c r="E90" s="64">
        <v>50</v>
      </c>
      <c r="F90" s="3">
        <v>56</v>
      </c>
      <c r="G90" s="3">
        <f t="shared" si="25"/>
        <v>46.66666666666667</v>
      </c>
      <c r="H90" s="3">
        <f t="shared" si="24"/>
        <v>2333.3333333333335</v>
      </c>
      <c r="I90" s="3">
        <f t="shared" si="26"/>
        <v>2800</v>
      </c>
      <c r="J90" s="33"/>
      <c r="K90" s="35"/>
      <c r="L90" s="36">
        <f t="shared" si="21"/>
        <v>0</v>
      </c>
      <c r="M90" s="51">
        <v>0.2</v>
      </c>
      <c r="N90" s="36">
        <f t="shared" si="22"/>
        <v>0</v>
      </c>
      <c r="O90" s="36">
        <f t="shared" si="23"/>
        <v>0</v>
      </c>
    </row>
    <row r="91" spans="1:15" ht="15.75">
      <c r="A91" s="53" t="s">
        <v>371</v>
      </c>
      <c r="B91" s="7" t="s">
        <v>120</v>
      </c>
      <c r="C91" s="7" t="s">
        <v>121</v>
      </c>
      <c r="D91" s="7" t="s">
        <v>252</v>
      </c>
      <c r="E91" s="64">
        <v>4</v>
      </c>
      <c r="F91" s="3">
        <v>828</v>
      </c>
      <c r="G91" s="3">
        <f t="shared" si="25"/>
        <v>690</v>
      </c>
      <c r="H91" s="3">
        <f t="shared" si="24"/>
        <v>2760</v>
      </c>
      <c r="I91" s="3">
        <f t="shared" si="26"/>
        <v>3312</v>
      </c>
      <c r="J91" s="33"/>
      <c r="K91" s="35"/>
      <c r="L91" s="36">
        <f t="shared" si="21"/>
        <v>0</v>
      </c>
      <c r="M91" s="51">
        <v>0.2</v>
      </c>
      <c r="N91" s="36">
        <f t="shared" si="22"/>
        <v>0</v>
      </c>
      <c r="O91" s="36">
        <f t="shared" si="23"/>
        <v>0</v>
      </c>
    </row>
    <row r="92" spans="1:15" ht="15.75">
      <c r="A92" s="53" t="s">
        <v>372</v>
      </c>
      <c r="B92" s="7" t="s">
        <v>128</v>
      </c>
      <c r="C92" s="7" t="s">
        <v>230</v>
      </c>
      <c r="D92" s="7" t="s">
        <v>200</v>
      </c>
      <c r="E92" s="64">
        <v>36</v>
      </c>
      <c r="F92" s="3">
        <v>17</v>
      </c>
      <c r="G92" s="3">
        <f t="shared" si="25"/>
        <v>14.166666666666668</v>
      </c>
      <c r="H92" s="3">
        <f t="shared" si="24"/>
        <v>510.00000000000006</v>
      </c>
      <c r="I92" s="3">
        <f t="shared" si="26"/>
        <v>612</v>
      </c>
      <c r="J92" s="33"/>
      <c r="K92" s="35"/>
      <c r="L92" s="36">
        <f t="shared" si="21"/>
        <v>0</v>
      </c>
      <c r="M92" s="51">
        <v>0.2</v>
      </c>
      <c r="N92" s="36">
        <f t="shared" si="22"/>
        <v>0</v>
      </c>
      <c r="O92" s="36">
        <f t="shared" si="23"/>
        <v>0</v>
      </c>
    </row>
    <row r="93" spans="1:15" ht="15.75">
      <c r="A93" s="53" t="s">
        <v>373</v>
      </c>
      <c r="B93" s="7" t="s">
        <v>152</v>
      </c>
      <c r="C93" s="7" t="s">
        <v>153</v>
      </c>
      <c r="D93" s="7" t="s">
        <v>203</v>
      </c>
      <c r="E93" s="64">
        <v>200</v>
      </c>
      <c r="F93" s="3">
        <v>30</v>
      </c>
      <c r="G93" s="3">
        <f t="shared" si="25"/>
        <v>25</v>
      </c>
      <c r="H93" s="3">
        <f t="shared" si="24"/>
        <v>5000</v>
      </c>
      <c r="I93" s="3">
        <f t="shared" si="26"/>
        <v>6000</v>
      </c>
      <c r="J93" s="33"/>
      <c r="K93" s="35"/>
      <c r="L93" s="36">
        <f t="shared" si="21"/>
        <v>0</v>
      </c>
      <c r="M93" s="51">
        <v>0.2</v>
      </c>
      <c r="N93" s="36">
        <f t="shared" si="22"/>
        <v>0</v>
      </c>
      <c r="O93" s="36">
        <f t="shared" si="23"/>
        <v>0</v>
      </c>
    </row>
    <row r="94" spans="1:15" ht="15.75">
      <c r="A94" s="53" t="s">
        <v>374</v>
      </c>
      <c r="B94" s="7" t="s">
        <v>9</v>
      </c>
      <c r="C94" s="7" t="s">
        <v>10</v>
      </c>
      <c r="D94" s="7" t="s">
        <v>202</v>
      </c>
      <c r="E94" s="64">
        <v>2</v>
      </c>
      <c r="F94" s="3">
        <v>2340</v>
      </c>
      <c r="G94" s="3">
        <f t="shared" si="25"/>
        <v>1950</v>
      </c>
      <c r="H94" s="3">
        <f t="shared" si="24"/>
        <v>3900</v>
      </c>
      <c r="I94" s="3">
        <f t="shared" si="26"/>
        <v>4680</v>
      </c>
      <c r="J94" s="33"/>
      <c r="K94" s="35"/>
      <c r="L94" s="36">
        <f t="shared" si="21"/>
        <v>0</v>
      </c>
      <c r="M94" s="51">
        <v>0.2</v>
      </c>
      <c r="N94" s="36">
        <f t="shared" si="22"/>
        <v>0</v>
      </c>
      <c r="O94" s="36">
        <f t="shared" si="23"/>
        <v>0</v>
      </c>
    </row>
    <row r="95" spans="1:15" ht="15.75">
      <c r="A95" s="53" t="s">
        <v>375</v>
      </c>
      <c r="B95" s="7" t="s">
        <v>131</v>
      </c>
      <c r="C95" s="7" t="s">
        <v>132</v>
      </c>
      <c r="D95" s="7" t="s">
        <v>205</v>
      </c>
      <c r="E95" s="64">
        <v>10</v>
      </c>
      <c r="F95" s="3">
        <v>685</v>
      </c>
      <c r="G95" s="3">
        <f t="shared" si="25"/>
        <v>570.8333333333334</v>
      </c>
      <c r="H95" s="3">
        <f t="shared" si="24"/>
        <v>5708.333333333334</v>
      </c>
      <c r="I95" s="3">
        <f t="shared" si="26"/>
        <v>6850.000000000001</v>
      </c>
      <c r="J95" s="33"/>
      <c r="K95" s="35"/>
      <c r="L95" s="36">
        <f t="shared" si="21"/>
        <v>0</v>
      </c>
      <c r="M95" s="51">
        <v>0.2</v>
      </c>
      <c r="N95" s="36">
        <f t="shared" si="22"/>
        <v>0</v>
      </c>
      <c r="O95" s="36">
        <f t="shared" si="23"/>
        <v>0</v>
      </c>
    </row>
    <row r="96" spans="1:15" ht="15.75">
      <c r="A96" s="53" t="s">
        <v>376</v>
      </c>
      <c r="B96" s="7" t="s">
        <v>60</v>
      </c>
      <c r="C96" s="7" t="s">
        <v>61</v>
      </c>
      <c r="D96" s="7" t="s">
        <v>205</v>
      </c>
      <c r="E96" s="64">
        <v>1150</v>
      </c>
      <c r="F96" s="3">
        <v>338</v>
      </c>
      <c r="G96" s="3">
        <f t="shared" si="25"/>
        <v>281.6666666666667</v>
      </c>
      <c r="H96" s="3">
        <f t="shared" si="24"/>
        <v>323916.6666666667</v>
      </c>
      <c r="I96" s="3">
        <f t="shared" si="26"/>
        <v>388700</v>
      </c>
      <c r="J96" s="33"/>
      <c r="K96" s="35"/>
      <c r="L96" s="36">
        <f t="shared" si="21"/>
        <v>0</v>
      </c>
      <c r="M96" s="51">
        <v>0.2</v>
      </c>
      <c r="N96" s="36">
        <f t="shared" si="22"/>
        <v>0</v>
      </c>
      <c r="O96" s="36">
        <f t="shared" si="23"/>
        <v>0</v>
      </c>
    </row>
    <row r="97" spans="1:15" ht="15.75">
      <c r="A97" s="53" t="s">
        <v>377</v>
      </c>
      <c r="B97" s="7" t="s">
        <v>115</v>
      </c>
      <c r="C97" s="7" t="s">
        <v>116</v>
      </c>
      <c r="D97" s="7" t="s">
        <v>205</v>
      </c>
      <c r="E97" s="64">
        <v>30</v>
      </c>
      <c r="F97" s="3">
        <v>180</v>
      </c>
      <c r="G97" s="3">
        <f t="shared" si="25"/>
        <v>150</v>
      </c>
      <c r="H97" s="3">
        <f t="shared" si="24"/>
        <v>4500</v>
      </c>
      <c r="I97" s="3">
        <f t="shared" si="26"/>
        <v>5400</v>
      </c>
      <c r="J97" s="33"/>
      <c r="K97" s="35"/>
      <c r="L97" s="36">
        <f t="shared" si="21"/>
        <v>0</v>
      </c>
      <c r="M97" s="51">
        <v>0.2</v>
      </c>
      <c r="N97" s="36">
        <f t="shared" si="22"/>
        <v>0</v>
      </c>
      <c r="O97" s="36">
        <f t="shared" si="23"/>
        <v>0</v>
      </c>
    </row>
    <row r="98" spans="1:15" ht="15.75">
      <c r="A98" s="53" t="s">
        <v>378</v>
      </c>
      <c r="B98" s="7" t="s">
        <v>133</v>
      </c>
      <c r="C98" s="7" t="s">
        <v>281</v>
      </c>
      <c r="D98" s="7" t="s">
        <v>203</v>
      </c>
      <c r="E98" s="64">
        <v>200</v>
      </c>
      <c r="F98" s="3">
        <v>65</v>
      </c>
      <c r="G98" s="3">
        <f t="shared" si="25"/>
        <v>54.16666666666667</v>
      </c>
      <c r="H98" s="3">
        <f t="shared" si="24"/>
        <v>10833.333333333334</v>
      </c>
      <c r="I98" s="3">
        <f t="shared" si="26"/>
        <v>13000</v>
      </c>
      <c r="J98" s="33"/>
      <c r="K98" s="35"/>
      <c r="L98" s="36">
        <f aca="true" t="shared" si="27" ref="L98:L103">E98*K98</f>
        <v>0</v>
      </c>
      <c r="M98" s="51">
        <v>0.2</v>
      </c>
      <c r="N98" s="36">
        <f aca="true" t="shared" si="28" ref="N98:N103">L98*M98</f>
        <v>0</v>
      </c>
      <c r="O98" s="36">
        <f aca="true" t="shared" si="29" ref="O98:O103">SUM(N98+L98)</f>
        <v>0</v>
      </c>
    </row>
    <row r="99" spans="1:15" ht="15.75">
      <c r="A99" s="53" t="s">
        <v>379</v>
      </c>
      <c r="B99" s="7"/>
      <c r="C99" s="7" t="s">
        <v>274</v>
      </c>
      <c r="D99" s="7" t="s">
        <v>246</v>
      </c>
      <c r="E99" s="64">
        <v>60</v>
      </c>
      <c r="F99" s="8">
        <v>100</v>
      </c>
      <c r="G99" s="8">
        <f t="shared" si="25"/>
        <v>83.33333333333334</v>
      </c>
      <c r="H99" s="8">
        <f t="shared" si="24"/>
        <v>5000.000000000001</v>
      </c>
      <c r="I99" s="8">
        <f t="shared" si="26"/>
        <v>6000.000000000001</v>
      </c>
      <c r="J99" s="33"/>
      <c r="K99" s="35"/>
      <c r="L99" s="36">
        <f t="shared" si="27"/>
        <v>0</v>
      </c>
      <c r="M99" s="51">
        <v>0.2</v>
      </c>
      <c r="N99" s="36">
        <f t="shared" si="28"/>
        <v>0</v>
      </c>
      <c r="O99" s="36">
        <f t="shared" si="29"/>
        <v>0</v>
      </c>
    </row>
    <row r="100" spans="1:15" ht="15.75">
      <c r="A100" s="53" t="s">
        <v>380</v>
      </c>
      <c r="B100" s="7" t="s">
        <v>144</v>
      </c>
      <c r="C100" s="7" t="s">
        <v>145</v>
      </c>
      <c r="D100" s="7" t="s">
        <v>200</v>
      </c>
      <c r="E100" s="64">
        <v>350</v>
      </c>
      <c r="F100" s="3">
        <v>408</v>
      </c>
      <c r="G100" s="3">
        <f t="shared" si="25"/>
        <v>340</v>
      </c>
      <c r="H100" s="3">
        <f t="shared" si="24"/>
        <v>119000</v>
      </c>
      <c r="I100" s="3">
        <f t="shared" si="26"/>
        <v>142800</v>
      </c>
      <c r="J100" s="33"/>
      <c r="K100" s="35"/>
      <c r="L100" s="36">
        <f t="shared" si="27"/>
        <v>0</v>
      </c>
      <c r="M100" s="51">
        <v>0.2</v>
      </c>
      <c r="N100" s="36">
        <f t="shared" si="28"/>
        <v>0</v>
      </c>
      <c r="O100" s="36">
        <f t="shared" si="29"/>
        <v>0</v>
      </c>
    </row>
    <row r="101" spans="1:15" ht="15.75">
      <c r="A101" s="53" t="s">
        <v>381</v>
      </c>
      <c r="B101" s="7" t="s">
        <v>185</v>
      </c>
      <c r="C101" s="7" t="s">
        <v>186</v>
      </c>
      <c r="D101" s="7" t="s">
        <v>200</v>
      </c>
      <c r="E101" s="64">
        <v>5</v>
      </c>
      <c r="F101" s="3">
        <v>555</v>
      </c>
      <c r="G101" s="3">
        <f t="shared" si="25"/>
        <v>462.5</v>
      </c>
      <c r="H101" s="3">
        <f t="shared" si="24"/>
        <v>2312.5</v>
      </c>
      <c r="I101" s="3">
        <f t="shared" si="26"/>
        <v>2775</v>
      </c>
      <c r="J101" s="33"/>
      <c r="K101" s="35"/>
      <c r="L101" s="36">
        <f t="shared" si="27"/>
        <v>0</v>
      </c>
      <c r="M101" s="51">
        <v>0.2</v>
      </c>
      <c r="N101" s="36">
        <f t="shared" si="28"/>
        <v>0</v>
      </c>
      <c r="O101" s="36">
        <f t="shared" si="29"/>
        <v>0</v>
      </c>
    </row>
    <row r="102" spans="1:15" ht="15.75">
      <c r="A102" s="53" t="s">
        <v>382</v>
      </c>
      <c r="B102" s="7" t="s">
        <v>139</v>
      </c>
      <c r="C102" s="7" t="s">
        <v>140</v>
      </c>
      <c r="D102" s="7" t="s">
        <v>200</v>
      </c>
      <c r="E102" s="64">
        <v>20</v>
      </c>
      <c r="F102" s="3">
        <v>303</v>
      </c>
      <c r="G102" s="3">
        <f t="shared" si="25"/>
        <v>252.5</v>
      </c>
      <c r="H102" s="3">
        <f t="shared" si="24"/>
        <v>5050</v>
      </c>
      <c r="I102" s="3">
        <f t="shared" si="26"/>
        <v>6060</v>
      </c>
      <c r="J102" s="33"/>
      <c r="K102" s="35"/>
      <c r="L102" s="36">
        <f t="shared" si="27"/>
        <v>0</v>
      </c>
      <c r="M102" s="51">
        <v>0.2</v>
      </c>
      <c r="N102" s="36">
        <f t="shared" si="28"/>
        <v>0</v>
      </c>
      <c r="O102" s="36">
        <f t="shared" si="29"/>
        <v>0</v>
      </c>
    </row>
    <row r="103" spans="1:15" ht="15.75">
      <c r="A103" s="53" t="s">
        <v>383</v>
      </c>
      <c r="B103" s="7" t="s">
        <v>148</v>
      </c>
      <c r="C103" s="7" t="s">
        <v>149</v>
      </c>
      <c r="D103" s="7" t="s">
        <v>203</v>
      </c>
      <c r="E103" s="64">
        <v>25</v>
      </c>
      <c r="F103" s="3">
        <v>113</v>
      </c>
      <c r="G103" s="3">
        <f t="shared" si="25"/>
        <v>94.16666666666667</v>
      </c>
      <c r="H103" s="3">
        <f t="shared" si="24"/>
        <v>2354.166666666667</v>
      </c>
      <c r="I103" s="3">
        <f t="shared" si="26"/>
        <v>2825.0000000000005</v>
      </c>
      <c r="J103" s="33"/>
      <c r="K103" s="35"/>
      <c r="L103" s="36">
        <f t="shared" si="27"/>
        <v>0</v>
      </c>
      <c r="M103" s="51">
        <v>0.2</v>
      </c>
      <c r="N103" s="36">
        <f t="shared" si="28"/>
        <v>0</v>
      </c>
      <c r="O103" s="36">
        <f t="shared" si="29"/>
        <v>0</v>
      </c>
    </row>
    <row r="104" spans="1:15" ht="15.75">
      <c r="A104" s="53" t="s">
        <v>384</v>
      </c>
      <c r="B104" s="7" t="s">
        <v>29</v>
      </c>
      <c r="C104" s="7" t="s">
        <v>30</v>
      </c>
      <c r="D104" s="7" t="s">
        <v>203</v>
      </c>
      <c r="E104" s="64">
        <v>5</v>
      </c>
      <c r="F104" s="3">
        <v>55</v>
      </c>
      <c r="G104" s="3">
        <f t="shared" si="25"/>
        <v>45.833333333333336</v>
      </c>
      <c r="H104" s="3">
        <f t="shared" si="24"/>
        <v>229.16666666666669</v>
      </c>
      <c r="I104" s="3">
        <f t="shared" si="26"/>
        <v>275</v>
      </c>
      <c r="J104" s="33"/>
      <c r="K104" s="35"/>
      <c r="L104" s="36">
        <f>E104*K104</f>
        <v>0</v>
      </c>
      <c r="M104" s="51">
        <v>0.2</v>
      </c>
      <c r="N104" s="36">
        <f>L104*M104</f>
        <v>0</v>
      </c>
      <c r="O104" s="36">
        <f>SUM(N104+L104)</f>
        <v>0</v>
      </c>
    </row>
    <row r="105" spans="1:15" ht="15.75">
      <c r="A105" s="53" t="s">
        <v>385</v>
      </c>
      <c r="B105" s="7" t="s">
        <v>189</v>
      </c>
      <c r="C105" s="7" t="s">
        <v>242</v>
      </c>
      <c r="D105" s="7" t="s">
        <v>203</v>
      </c>
      <c r="E105" s="64">
        <v>2500</v>
      </c>
      <c r="F105" s="3">
        <v>65</v>
      </c>
      <c r="G105" s="3">
        <f t="shared" si="25"/>
        <v>54.16666666666667</v>
      </c>
      <c r="H105" s="3">
        <f t="shared" si="24"/>
        <v>135416.6666666667</v>
      </c>
      <c r="I105" s="3">
        <f t="shared" si="26"/>
        <v>162500.00000000003</v>
      </c>
      <c r="J105" s="33"/>
      <c r="K105" s="35"/>
      <c r="L105" s="36">
        <f>E105*K105</f>
        <v>0</v>
      </c>
      <c r="M105" s="51">
        <v>0.2</v>
      </c>
      <c r="N105" s="36">
        <f>L105*M105</f>
        <v>0</v>
      </c>
      <c r="O105" s="36">
        <f>SUM(N105+L105)</f>
        <v>0</v>
      </c>
    </row>
    <row r="106" spans="1:15" ht="15.75">
      <c r="A106" s="53" t="s">
        <v>386</v>
      </c>
      <c r="B106" s="7" t="s">
        <v>182</v>
      </c>
      <c r="C106" s="7" t="s">
        <v>234</v>
      </c>
      <c r="D106" s="7" t="s">
        <v>203</v>
      </c>
      <c r="E106" s="64">
        <v>20</v>
      </c>
      <c r="F106" s="3">
        <v>93</v>
      </c>
      <c r="G106" s="3">
        <f t="shared" si="25"/>
        <v>77.5</v>
      </c>
      <c r="H106" s="3">
        <f t="shared" si="24"/>
        <v>1550</v>
      </c>
      <c r="I106" s="3">
        <f t="shared" si="26"/>
        <v>1860</v>
      </c>
      <c r="J106" s="33"/>
      <c r="K106" s="35"/>
      <c r="L106" s="36">
        <f>E106*K106</f>
        <v>0</v>
      </c>
      <c r="M106" s="51">
        <v>0.2</v>
      </c>
      <c r="N106" s="36">
        <f>L106*M106</f>
        <v>0</v>
      </c>
      <c r="O106" s="36">
        <f>SUM(N106+L106)</f>
        <v>0</v>
      </c>
    </row>
    <row r="107" spans="1:15" ht="15.75">
      <c r="A107" s="53" t="s">
        <v>387</v>
      </c>
      <c r="B107" s="7"/>
      <c r="C107" s="7" t="s">
        <v>420</v>
      </c>
      <c r="D107" s="7" t="s">
        <v>203</v>
      </c>
      <c r="E107" s="64">
        <v>1500</v>
      </c>
      <c r="F107" s="3">
        <v>100</v>
      </c>
      <c r="G107" s="3">
        <f t="shared" si="25"/>
        <v>83.33333333333334</v>
      </c>
      <c r="H107" s="3">
        <f t="shared" si="24"/>
        <v>125000.00000000001</v>
      </c>
      <c r="I107" s="3">
        <f t="shared" si="26"/>
        <v>150000</v>
      </c>
      <c r="J107" s="33"/>
      <c r="K107" s="35"/>
      <c r="L107" s="36">
        <f>E107*K107</f>
        <v>0</v>
      </c>
      <c r="M107" s="51">
        <v>0.2</v>
      </c>
      <c r="N107" s="36">
        <f>L107*M107</f>
        <v>0</v>
      </c>
      <c r="O107" s="36">
        <f>SUM(N107+L107)</f>
        <v>0</v>
      </c>
    </row>
    <row r="108" spans="1:15" ht="15.75">
      <c r="A108" s="53" t="s">
        <v>388</v>
      </c>
      <c r="B108" s="7"/>
      <c r="C108" s="7" t="s">
        <v>261</v>
      </c>
      <c r="D108" s="7" t="s">
        <v>246</v>
      </c>
      <c r="E108" s="64">
        <v>20</v>
      </c>
      <c r="F108" s="3">
        <v>500</v>
      </c>
      <c r="G108" s="3">
        <f t="shared" si="25"/>
        <v>416.6666666666667</v>
      </c>
      <c r="H108" s="3">
        <f t="shared" si="24"/>
        <v>8333.333333333334</v>
      </c>
      <c r="I108" s="3">
        <f t="shared" si="26"/>
        <v>10000</v>
      </c>
      <c r="J108" s="33"/>
      <c r="K108" s="35"/>
      <c r="L108" s="36">
        <f aca="true" t="shared" si="30" ref="L108:L114">E108*K108</f>
        <v>0</v>
      </c>
      <c r="M108" s="51">
        <v>0.2</v>
      </c>
      <c r="N108" s="36">
        <f aca="true" t="shared" si="31" ref="N108:N114">L108*M108</f>
        <v>0</v>
      </c>
      <c r="O108" s="36">
        <f aca="true" t="shared" si="32" ref="O108:O114">SUM(N108+L108)</f>
        <v>0</v>
      </c>
    </row>
    <row r="109" spans="1:15" ht="15.75">
      <c r="A109" s="53" t="s">
        <v>389</v>
      </c>
      <c r="B109" s="7"/>
      <c r="C109" s="7" t="s">
        <v>262</v>
      </c>
      <c r="D109" s="7" t="s">
        <v>246</v>
      </c>
      <c r="E109" s="64">
        <v>5</v>
      </c>
      <c r="F109" s="3">
        <v>500</v>
      </c>
      <c r="G109" s="3">
        <f t="shared" si="25"/>
        <v>416.6666666666667</v>
      </c>
      <c r="H109" s="3">
        <f t="shared" si="24"/>
        <v>2083.3333333333335</v>
      </c>
      <c r="I109" s="3">
        <f t="shared" si="26"/>
        <v>2500</v>
      </c>
      <c r="J109" s="33"/>
      <c r="K109" s="35"/>
      <c r="L109" s="36">
        <f t="shared" si="30"/>
        <v>0</v>
      </c>
      <c r="M109" s="51">
        <v>0.2</v>
      </c>
      <c r="N109" s="36">
        <f t="shared" si="31"/>
        <v>0</v>
      </c>
      <c r="O109" s="36">
        <f t="shared" si="32"/>
        <v>0</v>
      </c>
    </row>
    <row r="110" spans="1:15" ht="15.75">
      <c r="A110" s="53" t="s">
        <v>390</v>
      </c>
      <c r="B110" s="7" t="s">
        <v>23</v>
      </c>
      <c r="C110" s="7" t="s">
        <v>24</v>
      </c>
      <c r="D110" s="7" t="s">
        <v>200</v>
      </c>
      <c r="E110" s="64">
        <v>240</v>
      </c>
      <c r="F110" s="3">
        <v>150</v>
      </c>
      <c r="G110" s="3">
        <f t="shared" si="25"/>
        <v>125</v>
      </c>
      <c r="H110" s="3">
        <f t="shared" si="24"/>
        <v>30000</v>
      </c>
      <c r="I110" s="3">
        <f t="shared" si="26"/>
        <v>36000</v>
      </c>
      <c r="J110" s="33"/>
      <c r="K110" s="35"/>
      <c r="L110" s="36">
        <f t="shared" si="30"/>
        <v>0</v>
      </c>
      <c r="M110" s="51">
        <v>0.2</v>
      </c>
      <c r="N110" s="36">
        <f t="shared" si="31"/>
        <v>0</v>
      </c>
      <c r="O110" s="36">
        <f t="shared" si="32"/>
        <v>0</v>
      </c>
    </row>
    <row r="111" spans="1:15" ht="15.75">
      <c r="A111" s="53" t="s">
        <v>391</v>
      </c>
      <c r="B111" s="7" t="s">
        <v>25</v>
      </c>
      <c r="C111" s="7" t="s">
        <v>26</v>
      </c>
      <c r="D111" s="7" t="s">
        <v>200</v>
      </c>
      <c r="E111" s="64">
        <v>240</v>
      </c>
      <c r="F111" s="3">
        <v>150</v>
      </c>
      <c r="G111" s="3">
        <f t="shared" si="25"/>
        <v>125</v>
      </c>
      <c r="H111" s="3">
        <f t="shared" si="24"/>
        <v>30000</v>
      </c>
      <c r="I111" s="3">
        <f t="shared" si="26"/>
        <v>36000</v>
      </c>
      <c r="J111" s="33"/>
      <c r="K111" s="35"/>
      <c r="L111" s="36">
        <f t="shared" si="30"/>
        <v>0</v>
      </c>
      <c r="M111" s="51">
        <v>0.2</v>
      </c>
      <c r="N111" s="36">
        <f t="shared" si="31"/>
        <v>0</v>
      </c>
      <c r="O111" s="36">
        <f t="shared" si="32"/>
        <v>0</v>
      </c>
    </row>
    <row r="112" spans="1:15" ht="15.75">
      <c r="A112" s="53" t="s">
        <v>392</v>
      </c>
      <c r="B112" s="7"/>
      <c r="C112" s="7" t="s">
        <v>263</v>
      </c>
      <c r="D112" s="7" t="s">
        <v>203</v>
      </c>
      <c r="E112" s="64">
        <v>10</v>
      </c>
      <c r="F112" s="3">
        <v>150</v>
      </c>
      <c r="G112" s="3">
        <f t="shared" si="25"/>
        <v>125</v>
      </c>
      <c r="H112" s="3">
        <f t="shared" si="24"/>
        <v>1250</v>
      </c>
      <c r="I112" s="3">
        <f t="shared" si="26"/>
        <v>1500</v>
      </c>
      <c r="J112" s="33"/>
      <c r="K112" s="35"/>
      <c r="L112" s="36">
        <f t="shared" si="30"/>
        <v>0</v>
      </c>
      <c r="M112" s="51">
        <v>0.2</v>
      </c>
      <c r="N112" s="36">
        <f t="shared" si="31"/>
        <v>0</v>
      </c>
      <c r="O112" s="36">
        <f t="shared" si="32"/>
        <v>0</v>
      </c>
    </row>
    <row r="113" spans="1:15" ht="15.75">
      <c r="A113" s="53" t="s">
        <v>393</v>
      </c>
      <c r="B113" s="7" t="s">
        <v>66</v>
      </c>
      <c r="C113" s="7" t="s">
        <v>67</v>
      </c>
      <c r="D113" s="7" t="s">
        <v>200</v>
      </c>
      <c r="E113" s="64">
        <v>3</v>
      </c>
      <c r="F113" s="3">
        <v>165</v>
      </c>
      <c r="G113" s="3">
        <f t="shared" si="25"/>
        <v>137.5</v>
      </c>
      <c r="H113" s="3">
        <f t="shared" si="24"/>
        <v>412.5</v>
      </c>
      <c r="I113" s="3">
        <f t="shared" si="26"/>
        <v>495</v>
      </c>
      <c r="J113" s="33"/>
      <c r="K113" s="35"/>
      <c r="L113" s="36">
        <f t="shared" si="30"/>
        <v>0</v>
      </c>
      <c r="M113" s="51">
        <v>0.2</v>
      </c>
      <c r="N113" s="36">
        <f t="shared" si="31"/>
        <v>0</v>
      </c>
      <c r="O113" s="36">
        <f t="shared" si="32"/>
        <v>0</v>
      </c>
    </row>
    <row r="114" spans="1:15" ht="15.75">
      <c r="A114" s="53" t="s">
        <v>394</v>
      </c>
      <c r="B114" s="7"/>
      <c r="C114" s="7" t="s">
        <v>419</v>
      </c>
      <c r="D114" s="7" t="s">
        <v>264</v>
      </c>
      <c r="E114" s="64">
        <v>260</v>
      </c>
      <c r="F114" s="3">
        <v>220</v>
      </c>
      <c r="G114" s="3">
        <f t="shared" si="25"/>
        <v>183.33333333333334</v>
      </c>
      <c r="H114" s="3">
        <f t="shared" si="24"/>
        <v>47666.66666666667</v>
      </c>
      <c r="I114" s="3">
        <f t="shared" si="26"/>
        <v>57200.00000000001</v>
      </c>
      <c r="J114" s="33"/>
      <c r="K114" s="35"/>
      <c r="L114" s="36">
        <f t="shared" si="30"/>
        <v>0</v>
      </c>
      <c r="M114" s="51">
        <v>0.2</v>
      </c>
      <c r="N114" s="36">
        <f t="shared" si="31"/>
        <v>0</v>
      </c>
      <c r="O114" s="36">
        <f t="shared" si="32"/>
        <v>0</v>
      </c>
    </row>
    <row r="115" spans="1:15" ht="15.75">
      <c r="A115" s="53" t="s">
        <v>395</v>
      </c>
      <c r="B115" s="7" t="s">
        <v>39</v>
      </c>
      <c r="C115" s="7" t="s">
        <v>265</v>
      </c>
      <c r="D115" s="7" t="s">
        <v>200</v>
      </c>
      <c r="E115" s="64">
        <v>90</v>
      </c>
      <c r="F115" s="3">
        <v>53</v>
      </c>
      <c r="G115" s="3">
        <f t="shared" si="25"/>
        <v>44.16666666666667</v>
      </c>
      <c r="H115" s="3">
        <f t="shared" si="24"/>
        <v>3975.0000000000005</v>
      </c>
      <c r="I115" s="3">
        <f t="shared" si="26"/>
        <v>4770</v>
      </c>
      <c r="J115" s="33"/>
      <c r="K115" s="35"/>
      <c r="L115" s="36">
        <f aca="true" t="shared" si="33" ref="L115:L139">E115*K115</f>
        <v>0</v>
      </c>
      <c r="M115" s="51">
        <v>0.2</v>
      </c>
      <c r="N115" s="36">
        <f aca="true" t="shared" si="34" ref="N115:N139">L115*M115</f>
        <v>0</v>
      </c>
      <c r="O115" s="36">
        <f aca="true" t="shared" si="35" ref="O115:O139">SUM(N115+L115)</f>
        <v>0</v>
      </c>
    </row>
    <row r="116" spans="1:15" ht="15.75">
      <c r="A116" s="53" t="s">
        <v>396</v>
      </c>
      <c r="B116" s="7" t="s">
        <v>40</v>
      </c>
      <c r="C116" s="7" t="s">
        <v>266</v>
      </c>
      <c r="D116" s="7" t="s">
        <v>200</v>
      </c>
      <c r="E116" s="64">
        <v>110</v>
      </c>
      <c r="F116" s="3">
        <v>11</v>
      </c>
      <c r="G116" s="3">
        <f t="shared" si="25"/>
        <v>9.166666666666668</v>
      </c>
      <c r="H116" s="3">
        <f t="shared" si="24"/>
        <v>1008.3333333333335</v>
      </c>
      <c r="I116" s="3">
        <f t="shared" si="26"/>
        <v>1210.0000000000002</v>
      </c>
      <c r="J116" s="33"/>
      <c r="K116" s="35"/>
      <c r="L116" s="36">
        <f t="shared" si="33"/>
        <v>0</v>
      </c>
      <c r="M116" s="51">
        <v>0.2</v>
      </c>
      <c r="N116" s="36">
        <f t="shared" si="34"/>
        <v>0</v>
      </c>
      <c r="O116" s="36">
        <f t="shared" si="35"/>
        <v>0</v>
      </c>
    </row>
    <row r="117" spans="1:15" ht="15.75">
      <c r="A117" s="53" t="s">
        <v>397</v>
      </c>
      <c r="B117" s="7" t="s">
        <v>58</v>
      </c>
      <c r="C117" s="7" t="s">
        <v>59</v>
      </c>
      <c r="D117" s="7" t="s">
        <v>200</v>
      </c>
      <c r="E117" s="64">
        <v>230</v>
      </c>
      <c r="F117" s="3">
        <v>15</v>
      </c>
      <c r="G117" s="3">
        <f t="shared" si="25"/>
        <v>12.5</v>
      </c>
      <c r="H117" s="3">
        <f t="shared" si="24"/>
        <v>2875</v>
      </c>
      <c r="I117" s="3">
        <f t="shared" si="26"/>
        <v>3450</v>
      </c>
      <c r="J117" s="33"/>
      <c r="K117" s="35"/>
      <c r="L117" s="36">
        <f t="shared" si="33"/>
        <v>0</v>
      </c>
      <c r="M117" s="51">
        <v>0.2</v>
      </c>
      <c r="N117" s="36">
        <f t="shared" si="34"/>
        <v>0</v>
      </c>
      <c r="O117" s="36">
        <f t="shared" si="35"/>
        <v>0</v>
      </c>
    </row>
    <row r="118" spans="1:15" ht="15.75">
      <c r="A118" s="53" t="s">
        <v>398</v>
      </c>
      <c r="B118" s="7" t="s">
        <v>181</v>
      </c>
      <c r="C118" s="7" t="s">
        <v>267</v>
      </c>
      <c r="D118" s="7" t="s">
        <v>202</v>
      </c>
      <c r="E118" s="64">
        <v>4</v>
      </c>
      <c r="F118" s="3">
        <v>480</v>
      </c>
      <c r="G118" s="3">
        <f t="shared" si="25"/>
        <v>400</v>
      </c>
      <c r="H118" s="3">
        <f t="shared" si="24"/>
        <v>1600</v>
      </c>
      <c r="I118" s="3">
        <f t="shared" si="26"/>
        <v>1920</v>
      </c>
      <c r="J118" s="33"/>
      <c r="K118" s="35"/>
      <c r="L118" s="36">
        <f t="shared" si="33"/>
        <v>0</v>
      </c>
      <c r="M118" s="51">
        <v>0.2</v>
      </c>
      <c r="N118" s="36">
        <f t="shared" si="34"/>
        <v>0</v>
      </c>
      <c r="O118" s="36">
        <f t="shared" si="35"/>
        <v>0</v>
      </c>
    </row>
    <row r="119" spans="1:15" ht="15.75">
      <c r="A119" s="53" t="s">
        <v>399</v>
      </c>
      <c r="B119" s="7" t="s">
        <v>109</v>
      </c>
      <c r="C119" s="7" t="s">
        <v>110</v>
      </c>
      <c r="D119" s="7" t="s">
        <v>200</v>
      </c>
      <c r="E119" s="64">
        <v>5</v>
      </c>
      <c r="F119" s="3">
        <v>100</v>
      </c>
      <c r="G119" s="3">
        <f t="shared" si="25"/>
        <v>83.33333333333334</v>
      </c>
      <c r="H119" s="3">
        <f t="shared" si="24"/>
        <v>416.66666666666674</v>
      </c>
      <c r="I119" s="3">
        <f t="shared" si="26"/>
        <v>500.00000000000006</v>
      </c>
      <c r="J119" s="33"/>
      <c r="K119" s="35"/>
      <c r="L119" s="36">
        <f t="shared" si="33"/>
        <v>0</v>
      </c>
      <c r="M119" s="51">
        <v>0.2</v>
      </c>
      <c r="N119" s="36">
        <f t="shared" si="34"/>
        <v>0</v>
      </c>
      <c r="O119" s="36">
        <f t="shared" si="35"/>
        <v>0</v>
      </c>
    </row>
    <row r="120" spans="1:15" ht="15.75">
      <c r="A120" s="53" t="s">
        <v>400</v>
      </c>
      <c r="B120" s="7" t="s">
        <v>83</v>
      </c>
      <c r="C120" s="7" t="s">
        <v>235</v>
      </c>
      <c r="D120" s="7" t="s">
        <v>200</v>
      </c>
      <c r="E120" s="64">
        <v>5</v>
      </c>
      <c r="F120" s="3">
        <v>160</v>
      </c>
      <c r="G120" s="3">
        <f t="shared" si="25"/>
        <v>133.33333333333334</v>
      </c>
      <c r="H120" s="3">
        <f t="shared" si="24"/>
        <v>666.6666666666667</v>
      </c>
      <c r="I120" s="3">
        <f t="shared" si="26"/>
        <v>800.0000000000001</v>
      </c>
      <c r="J120" s="33"/>
      <c r="K120" s="35"/>
      <c r="L120" s="36">
        <f t="shared" si="33"/>
        <v>0</v>
      </c>
      <c r="M120" s="51">
        <v>0.2</v>
      </c>
      <c r="N120" s="36">
        <f t="shared" si="34"/>
        <v>0</v>
      </c>
      <c r="O120" s="36">
        <f t="shared" si="35"/>
        <v>0</v>
      </c>
    </row>
    <row r="121" spans="1:15" ht="15.75">
      <c r="A121" s="53" t="s">
        <v>401</v>
      </c>
      <c r="B121" s="7" t="s">
        <v>56</v>
      </c>
      <c r="C121" s="7" t="s">
        <v>57</v>
      </c>
      <c r="D121" s="7" t="s">
        <v>200</v>
      </c>
      <c r="E121" s="64">
        <v>5</v>
      </c>
      <c r="F121" s="3">
        <v>50</v>
      </c>
      <c r="G121" s="3">
        <f t="shared" si="25"/>
        <v>41.66666666666667</v>
      </c>
      <c r="H121" s="3">
        <f t="shared" si="24"/>
        <v>208.33333333333337</v>
      </c>
      <c r="I121" s="3">
        <f t="shared" si="26"/>
        <v>250.00000000000003</v>
      </c>
      <c r="J121" s="33"/>
      <c r="K121" s="35"/>
      <c r="L121" s="36">
        <f t="shared" si="33"/>
        <v>0</v>
      </c>
      <c r="M121" s="51">
        <v>0.2</v>
      </c>
      <c r="N121" s="36">
        <f t="shared" si="34"/>
        <v>0</v>
      </c>
      <c r="O121" s="36">
        <f t="shared" si="35"/>
        <v>0</v>
      </c>
    </row>
    <row r="122" spans="1:15" ht="15.75">
      <c r="A122" s="53" t="s">
        <v>402</v>
      </c>
      <c r="B122" s="7" t="s">
        <v>108</v>
      </c>
      <c r="C122" s="7" t="s">
        <v>236</v>
      </c>
      <c r="D122" s="7" t="s">
        <v>200</v>
      </c>
      <c r="E122" s="64">
        <v>5</v>
      </c>
      <c r="F122" s="3">
        <v>160</v>
      </c>
      <c r="G122" s="3">
        <f t="shared" si="25"/>
        <v>133.33333333333334</v>
      </c>
      <c r="H122" s="3">
        <f t="shared" si="24"/>
        <v>666.6666666666667</v>
      </c>
      <c r="I122" s="3">
        <f t="shared" si="26"/>
        <v>800.0000000000001</v>
      </c>
      <c r="J122" s="33"/>
      <c r="K122" s="35"/>
      <c r="L122" s="36">
        <f t="shared" si="33"/>
        <v>0</v>
      </c>
      <c r="M122" s="51">
        <v>0.2</v>
      </c>
      <c r="N122" s="36">
        <f t="shared" si="34"/>
        <v>0</v>
      </c>
      <c r="O122" s="36">
        <f t="shared" si="35"/>
        <v>0</v>
      </c>
    </row>
    <row r="123" spans="1:15" ht="15.75">
      <c r="A123" s="53" t="s">
        <v>403</v>
      </c>
      <c r="B123" s="7" t="s">
        <v>35</v>
      </c>
      <c r="C123" s="7" t="s">
        <v>36</v>
      </c>
      <c r="D123" s="7" t="s">
        <v>200</v>
      </c>
      <c r="E123" s="64">
        <v>120</v>
      </c>
      <c r="F123" s="3">
        <v>18</v>
      </c>
      <c r="G123" s="3">
        <f t="shared" si="25"/>
        <v>15</v>
      </c>
      <c r="H123" s="3">
        <f t="shared" si="24"/>
        <v>1800</v>
      </c>
      <c r="I123" s="3">
        <f t="shared" si="26"/>
        <v>2160</v>
      </c>
      <c r="J123" s="33"/>
      <c r="K123" s="35"/>
      <c r="L123" s="36">
        <f t="shared" si="33"/>
        <v>0</v>
      </c>
      <c r="M123" s="51">
        <v>0.2</v>
      </c>
      <c r="N123" s="36">
        <f t="shared" si="34"/>
        <v>0</v>
      </c>
      <c r="O123" s="36">
        <f t="shared" si="35"/>
        <v>0</v>
      </c>
    </row>
    <row r="124" spans="1:15" ht="15.75">
      <c r="A124" s="53" t="s">
        <v>404</v>
      </c>
      <c r="B124" s="7" t="s">
        <v>33</v>
      </c>
      <c r="C124" s="7" t="s">
        <v>34</v>
      </c>
      <c r="D124" s="7" t="s">
        <v>200</v>
      </c>
      <c r="E124" s="64">
        <v>120</v>
      </c>
      <c r="F124" s="3">
        <v>35</v>
      </c>
      <c r="G124" s="3">
        <f t="shared" si="25"/>
        <v>29.166666666666668</v>
      </c>
      <c r="H124" s="3">
        <f t="shared" si="24"/>
        <v>3500</v>
      </c>
      <c r="I124" s="3">
        <f t="shared" si="26"/>
        <v>4200</v>
      </c>
      <c r="J124" s="33"/>
      <c r="K124" s="35"/>
      <c r="L124" s="36">
        <f t="shared" si="33"/>
        <v>0</v>
      </c>
      <c r="M124" s="51">
        <v>0.2</v>
      </c>
      <c r="N124" s="36">
        <f t="shared" si="34"/>
        <v>0</v>
      </c>
      <c r="O124" s="36">
        <f t="shared" si="35"/>
        <v>0</v>
      </c>
    </row>
    <row r="125" spans="1:15" ht="15.75">
      <c r="A125" s="53" t="s">
        <v>405</v>
      </c>
      <c r="B125" s="7" t="s">
        <v>77</v>
      </c>
      <c r="C125" s="7" t="s">
        <v>78</v>
      </c>
      <c r="D125" s="7" t="s">
        <v>200</v>
      </c>
      <c r="E125" s="64">
        <v>30</v>
      </c>
      <c r="F125" s="3">
        <v>33</v>
      </c>
      <c r="G125" s="3">
        <f t="shared" si="25"/>
        <v>27.5</v>
      </c>
      <c r="H125" s="3">
        <f t="shared" si="24"/>
        <v>825</v>
      </c>
      <c r="I125" s="3">
        <f t="shared" si="26"/>
        <v>990</v>
      </c>
      <c r="J125" s="33"/>
      <c r="K125" s="35"/>
      <c r="L125" s="36">
        <f t="shared" si="33"/>
        <v>0</v>
      </c>
      <c r="M125" s="51">
        <v>0.2</v>
      </c>
      <c r="N125" s="36">
        <f t="shared" si="34"/>
        <v>0</v>
      </c>
      <c r="O125" s="36">
        <f t="shared" si="35"/>
        <v>0</v>
      </c>
    </row>
    <row r="126" spans="1:15" ht="15.75">
      <c r="A126" s="53" t="s">
        <v>406</v>
      </c>
      <c r="B126" s="7" t="s">
        <v>41</v>
      </c>
      <c r="C126" s="7" t="s">
        <v>42</v>
      </c>
      <c r="D126" s="7" t="s">
        <v>200</v>
      </c>
      <c r="E126" s="64">
        <v>80</v>
      </c>
      <c r="F126" s="3">
        <v>20.12</v>
      </c>
      <c r="G126" s="3">
        <f t="shared" si="25"/>
        <v>16.76666666666667</v>
      </c>
      <c r="H126" s="3">
        <f t="shared" si="24"/>
        <v>1341.3333333333335</v>
      </c>
      <c r="I126" s="3">
        <f t="shared" si="26"/>
        <v>1609.6000000000001</v>
      </c>
      <c r="J126" s="33"/>
      <c r="K126" s="35"/>
      <c r="L126" s="36">
        <f t="shared" si="33"/>
        <v>0</v>
      </c>
      <c r="M126" s="51">
        <v>0.2</v>
      </c>
      <c r="N126" s="36">
        <f t="shared" si="34"/>
        <v>0</v>
      </c>
      <c r="O126" s="36">
        <f t="shared" si="35"/>
        <v>0</v>
      </c>
    </row>
    <row r="127" spans="1:15" ht="15.75">
      <c r="A127" s="53" t="s">
        <v>407</v>
      </c>
      <c r="B127" s="7" t="s">
        <v>129</v>
      </c>
      <c r="C127" s="7" t="s">
        <v>130</v>
      </c>
      <c r="D127" s="7" t="s">
        <v>200</v>
      </c>
      <c r="E127" s="64">
        <v>100</v>
      </c>
      <c r="F127" s="3">
        <v>30</v>
      </c>
      <c r="G127" s="3">
        <f t="shared" si="25"/>
        <v>25</v>
      </c>
      <c r="H127" s="3">
        <f t="shared" si="24"/>
        <v>2500</v>
      </c>
      <c r="I127" s="3">
        <f t="shared" si="26"/>
        <v>3000</v>
      </c>
      <c r="J127" s="33"/>
      <c r="K127" s="35"/>
      <c r="L127" s="36">
        <f t="shared" si="33"/>
        <v>0</v>
      </c>
      <c r="M127" s="51">
        <v>0.2</v>
      </c>
      <c r="N127" s="36">
        <f t="shared" si="34"/>
        <v>0</v>
      </c>
      <c r="O127" s="36">
        <f t="shared" si="35"/>
        <v>0</v>
      </c>
    </row>
    <row r="128" spans="1:15" ht="15.75">
      <c r="A128" s="53" t="s">
        <v>408</v>
      </c>
      <c r="B128" s="7" t="s">
        <v>106</v>
      </c>
      <c r="C128" s="7" t="s">
        <v>107</v>
      </c>
      <c r="D128" s="7" t="s">
        <v>200</v>
      </c>
      <c r="E128" s="64">
        <v>1200</v>
      </c>
      <c r="F128" s="3">
        <v>80</v>
      </c>
      <c r="G128" s="3">
        <f t="shared" si="25"/>
        <v>66.66666666666667</v>
      </c>
      <c r="H128" s="3">
        <f t="shared" si="24"/>
        <v>80000</v>
      </c>
      <c r="I128" s="3">
        <f t="shared" si="26"/>
        <v>96000</v>
      </c>
      <c r="J128" s="33"/>
      <c r="K128" s="35"/>
      <c r="L128" s="36">
        <f t="shared" si="33"/>
        <v>0</v>
      </c>
      <c r="M128" s="51">
        <v>0.2</v>
      </c>
      <c r="N128" s="36">
        <f t="shared" si="34"/>
        <v>0</v>
      </c>
      <c r="O128" s="36">
        <f t="shared" si="35"/>
        <v>0</v>
      </c>
    </row>
    <row r="129" spans="1:15" ht="15.75">
      <c r="A129" s="53" t="s">
        <v>409</v>
      </c>
      <c r="B129" s="7" t="s">
        <v>21</v>
      </c>
      <c r="C129" s="7" t="s">
        <v>22</v>
      </c>
      <c r="D129" s="7" t="s">
        <v>200</v>
      </c>
      <c r="E129" s="64">
        <v>3</v>
      </c>
      <c r="F129" s="3">
        <v>100</v>
      </c>
      <c r="G129" s="3">
        <f t="shared" si="25"/>
        <v>83.33333333333334</v>
      </c>
      <c r="H129" s="3">
        <f t="shared" si="24"/>
        <v>250.00000000000003</v>
      </c>
      <c r="I129" s="3">
        <f t="shared" si="26"/>
        <v>300</v>
      </c>
      <c r="J129" s="33"/>
      <c r="K129" s="35"/>
      <c r="L129" s="36">
        <f t="shared" si="33"/>
        <v>0</v>
      </c>
      <c r="M129" s="51">
        <v>0.2</v>
      </c>
      <c r="N129" s="36">
        <f t="shared" si="34"/>
        <v>0</v>
      </c>
      <c r="O129" s="36">
        <f t="shared" si="35"/>
        <v>0</v>
      </c>
    </row>
    <row r="130" spans="1:15" ht="15.75">
      <c r="A130" s="53" t="s">
        <v>410</v>
      </c>
      <c r="B130" s="7" t="s">
        <v>137</v>
      </c>
      <c r="C130" s="7" t="s">
        <v>138</v>
      </c>
      <c r="D130" s="7" t="s">
        <v>203</v>
      </c>
      <c r="E130" s="64">
        <v>50</v>
      </c>
      <c r="F130" s="3">
        <v>139</v>
      </c>
      <c r="G130" s="3">
        <f t="shared" si="25"/>
        <v>115.83333333333334</v>
      </c>
      <c r="H130" s="3">
        <f t="shared" si="24"/>
        <v>5791.666666666667</v>
      </c>
      <c r="I130" s="3">
        <f t="shared" si="26"/>
        <v>6950</v>
      </c>
      <c r="J130" s="33"/>
      <c r="K130" s="35"/>
      <c r="L130" s="36">
        <f t="shared" si="33"/>
        <v>0</v>
      </c>
      <c r="M130" s="51">
        <v>0.2</v>
      </c>
      <c r="N130" s="36">
        <f t="shared" si="34"/>
        <v>0</v>
      </c>
      <c r="O130" s="36">
        <f t="shared" si="35"/>
        <v>0</v>
      </c>
    </row>
    <row r="131" spans="1:15" ht="15.75">
      <c r="A131" s="53" t="s">
        <v>411</v>
      </c>
      <c r="B131" s="7" t="s">
        <v>156</v>
      </c>
      <c r="C131" s="7" t="s">
        <v>157</v>
      </c>
      <c r="D131" s="7" t="s">
        <v>203</v>
      </c>
      <c r="E131" s="64">
        <v>50</v>
      </c>
      <c r="F131" s="3">
        <v>62</v>
      </c>
      <c r="G131" s="3">
        <f t="shared" si="25"/>
        <v>51.66666666666667</v>
      </c>
      <c r="H131" s="3">
        <f t="shared" si="24"/>
        <v>2583.3333333333335</v>
      </c>
      <c r="I131" s="3">
        <f t="shared" si="26"/>
        <v>3100</v>
      </c>
      <c r="J131" s="33"/>
      <c r="K131" s="35"/>
      <c r="L131" s="36">
        <f t="shared" si="33"/>
        <v>0</v>
      </c>
      <c r="M131" s="51">
        <v>0.2</v>
      </c>
      <c r="N131" s="36">
        <f t="shared" si="34"/>
        <v>0</v>
      </c>
      <c r="O131" s="36">
        <f t="shared" si="35"/>
        <v>0</v>
      </c>
    </row>
    <row r="132" spans="1:15" ht="15.75">
      <c r="A132" s="53" t="s">
        <v>412</v>
      </c>
      <c r="B132" s="7" t="s">
        <v>168</v>
      </c>
      <c r="C132" s="7" t="s">
        <v>169</v>
      </c>
      <c r="D132" s="7" t="s">
        <v>200</v>
      </c>
      <c r="E132" s="64">
        <v>1000</v>
      </c>
      <c r="F132" s="3">
        <v>10</v>
      </c>
      <c r="G132" s="3">
        <f t="shared" si="25"/>
        <v>8.333333333333334</v>
      </c>
      <c r="H132" s="3">
        <f t="shared" si="24"/>
        <v>8333.333333333334</v>
      </c>
      <c r="I132" s="3">
        <f t="shared" si="26"/>
        <v>10000</v>
      </c>
      <c r="J132" s="33"/>
      <c r="K132" s="35"/>
      <c r="L132" s="36">
        <f t="shared" si="33"/>
        <v>0</v>
      </c>
      <c r="M132" s="51">
        <v>0.2</v>
      </c>
      <c r="N132" s="36">
        <f t="shared" si="34"/>
        <v>0</v>
      </c>
      <c r="O132" s="36">
        <f t="shared" si="35"/>
        <v>0</v>
      </c>
    </row>
    <row r="133" spans="1:15" ht="15.75">
      <c r="A133" s="53" t="s">
        <v>413</v>
      </c>
      <c r="B133" s="7"/>
      <c r="C133" s="7" t="s">
        <v>275</v>
      </c>
      <c r="D133" s="7" t="s">
        <v>246</v>
      </c>
      <c r="E133" s="64">
        <v>520</v>
      </c>
      <c r="F133" s="3">
        <v>10</v>
      </c>
      <c r="G133" s="3">
        <f t="shared" si="25"/>
        <v>8.333333333333334</v>
      </c>
      <c r="H133" s="3">
        <f t="shared" si="24"/>
        <v>4333.333333333334</v>
      </c>
      <c r="I133" s="3">
        <f t="shared" si="26"/>
        <v>5200.000000000001</v>
      </c>
      <c r="J133" s="33"/>
      <c r="K133" s="35"/>
      <c r="L133" s="36">
        <f t="shared" si="33"/>
        <v>0</v>
      </c>
      <c r="M133" s="51">
        <v>1.2</v>
      </c>
      <c r="N133" s="36">
        <f t="shared" si="34"/>
        <v>0</v>
      </c>
      <c r="O133" s="36">
        <f t="shared" si="35"/>
        <v>0</v>
      </c>
    </row>
    <row r="134" spans="1:15" ht="15.75">
      <c r="A134" s="53" t="s">
        <v>414</v>
      </c>
      <c r="B134" s="7"/>
      <c r="C134" s="7" t="s">
        <v>271</v>
      </c>
      <c r="D134" s="7" t="s">
        <v>246</v>
      </c>
      <c r="E134" s="64">
        <v>700</v>
      </c>
      <c r="F134" s="3">
        <v>10</v>
      </c>
      <c r="G134" s="3">
        <f t="shared" si="25"/>
        <v>8.333333333333334</v>
      </c>
      <c r="H134" s="3">
        <f t="shared" si="24"/>
        <v>5833.333333333334</v>
      </c>
      <c r="I134" s="3">
        <f t="shared" si="26"/>
        <v>7000.000000000001</v>
      </c>
      <c r="J134" s="33"/>
      <c r="K134" s="35"/>
      <c r="L134" s="36">
        <f t="shared" si="33"/>
        <v>0</v>
      </c>
      <c r="M134" s="51">
        <v>2.2</v>
      </c>
      <c r="N134" s="36">
        <f t="shared" si="34"/>
        <v>0</v>
      </c>
      <c r="O134" s="36">
        <f t="shared" si="35"/>
        <v>0</v>
      </c>
    </row>
    <row r="135" spans="1:15" ht="15.75">
      <c r="A135" s="53" t="s">
        <v>415</v>
      </c>
      <c r="B135" s="7" t="s">
        <v>179</v>
      </c>
      <c r="C135" s="7" t="s">
        <v>180</v>
      </c>
      <c r="D135" s="7" t="s">
        <v>200</v>
      </c>
      <c r="E135" s="64">
        <v>500</v>
      </c>
      <c r="F135" s="3">
        <v>20</v>
      </c>
      <c r="G135" s="3">
        <f>F135/1.2</f>
        <v>16.666666666666668</v>
      </c>
      <c r="H135" s="3">
        <f>E135*G135</f>
        <v>8333.333333333334</v>
      </c>
      <c r="I135" s="3">
        <f aca="true" t="shared" si="36" ref="I135:I140">H135*1.2</f>
        <v>10000</v>
      </c>
      <c r="J135" s="33"/>
      <c r="K135" s="35"/>
      <c r="L135" s="36">
        <f t="shared" si="33"/>
        <v>0</v>
      </c>
      <c r="M135" s="51">
        <v>0.2</v>
      </c>
      <c r="N135" s="36">
        <f t="shared" si="34"/>
        <v>0</v>
      </c>
      <c r="O135" s="36">
        <f t="shared" si="35"/>
        <v>0</v>
      </c>
    </row>
    <row r="136" spans="1:15" ht="15.75">
      <c r="A136" s="53" t="s">
        <v>416</v>
      </c>
      <c r="B136" s="7" t="s">
        <v>176</v>
      </c>
      <c r="C136" s="7" t="s">
        <v>177</v>
      </c>
      <c r="D136" s="7" t="s">
        <v>200</v>
      </c>
      <c r="E136" s="64">
        <v>1000</v>
      </c>
      <c r="F136" s="3">
        <v>20</v>
      </c>
      <c r="G136" s="3">
        <f>F136/1.2</f>
        <v>16.666666666666668</v>
      </c>
      <c r="H136" s="3">
        <f>E136*G136</f>
        <v>16666.666666666668</v>
      </c>
      <c r="I136" s="3">
        <f t="shared" si="36"/>
        <v>20000</v>
      </c>
      <c r="J136" s="33"/>
      <c r="K136" s="35"/>
      <c r="L136" s="36">
        <f t="shared" si="33"/>
        <v>0</v>
      </c>
      <c r="M136" s="51">
        <v>0.2</v>
      </c>
      <c r="N136" s="36">
        <f t="shared" si="34"/>
        <v>0</v>
      </c>
      <c r="O136" s="36">
        <f t="shared" si="35"/>
        <v>0</v>
      </c>
    </row>
    <row r="137" spans="1:15" ht="15.75">
      <c r="A137" s="53" t="s">
        <v>417</v>
      </c>
      <c r="B137" s="7" t="s">
        <v>172</v>
      </c>
      <c r="C137" s="7" t="s">
        <v>173</v>
      </c>
      <c r="D137" s="7" t="s">
        <v>200</v>
      </c>
      <c r="E137" s="64">
        <v>1000</v>
      </c>
      <c r="F137" s="3">
        <v>20</v>
      </c>
      <c r="G137" s="3">
        <f>F137/1.2</f>
        <v>16.666666666666668</v>
      </c>
      <c r="H137" s="3">
        <f>E137*G137</f>
        <v>16666.666666666668</v>
      </c>
      <c r="I137" s="3">
        <f t="shared" si="36"/>
        <v>20000</v>
      </c>
      <c r="J137" s="33"/>
      <c r="K137" s="35"/>
      <c r="L137" s="36">
        <f t="shared" si="33"/>
        <v>0</v>
      </c>
      <c r="M137" s="51">
        <v>0.2</v>
      </c>
      <c r="N137" s="36">
        <f t="shared" si="34"/>
        <v>0</v>
      </c>
      <c r="O137" s="36">
        <f t="shared" si="35"/>
        <v>0</v>
      </c>
    </row>
    <row r="138" spans="1:15" ht="15.75">
      <c r="A138" s="53" t="s">
        <v>418</v>
      </c>
      <c r="B138" s="7" t="s">
        <v>174</v>
      </c>
      <c r="C138" s="7" t="s">
        <v>175</v>
      </c>
      <c r="D138" s="7" t="s">
        <v>200</v>
      </c>
      <c r="E138" s="64">
        <v>1000</v>
      </c>
      <c r="F138" s="3">
        <v>20</v>
      </c>
      <c r="G138" s="3">
        <f>F138/1.2</f>
        <v>16.666666666666668</v>
      </c>
      <c r="H138" s="3">
        <f>E138*G138</f>
        <v>16666.666666666668</v>
      </c>
      <c r="I138" s="3">
        <f t="shared" si="36"/>
        <v>20000</v>
      </c>
      <c r="J138" s="33"/>
      <c r="K138" s="35"/>
      <c r="L138" s="36">
        <f t="shared" si="33"/>
        <v>0</v>
      </c>
      <c r="M138" s="51">
        <v>0.2</v>
      </c>
      <c r="N138" s="36">
        <f t="shared" si="34"/>
        <v>0</v>
      </c>
      <c r="O138" s="36">
        <f t="shared" si="35"/>
        <v>0</v>
      </c>
    </row>
    <row r="139" spans="1:15" ht="15.75">
      <c r="A139" s="53" t="s">
        <v>423</v>
      </c>
      <c r="B139" s="7"/>
      <c r="C139" s="7" t="s">
        <v>178</v>
      </c>
      <c r="D139" s="7" t="s">
        <v>200</v>
      </c>
      <c r="E139" s="64">
        <v>1000</v>
      </c>
      <c r="F139" s="3">
        <v>20</v>
      </c>
      <c r="G139" s="3">
        <f>F139/1.2</f>
        <v>16.666666666666668</v>
      </c>
      <c r="H139" s="3">
        <f>E139*G139</f>
        <v>16666.666666666668</v>
      </c>
      <c r="I139" s="3">
        <f t="shared" si="36"/>
        <v>20000</v>
      </c>
      <c r="J139" s="33"/>
      <c r="K139" s="35"/>
      <c r="L139" s="36">
        <f t="shared" si="33"/>
        <v>0</v>
      </c>
      <c r="M139" s="51">
        <v>0.2</v>
      </c>
      <c r="N139" s="36">
        <f t="shared" si="34"/>
        <v>0</v>
      </c>
      <c r="O139" s="36">
        <f t="shared" si="35"/>
        <v>0</v>
      </c>
    </row>
    <row r="140" spans="8:15" ht="15.75">
      <c r="H140" s="57">
        <f>SUM(H16:H139)</f>
        <v>1627319.5708035715</v>
      </c>
      <c r="I140" s="56">
        <f t="shared" si="36"/>
        <v>1952783.4849642857</v>
      </c>
      <c r="K140" s="67" t="s">
        <v>435</v>
      </c>
      <c r="L140" s="68">
        <f>SUM(L2:L139)</f>
        <v>0</v>
      </c>
      <c r="M140" s="67"/>
      <c r="N140" s="67"/>
      <c r="O140" s="68">
        <f>SUM(O2:O139)</f>
        <v>0</v>
      </c>
    </row>
    <row r="141" spans="1:15" ht="15" customHeight="1">
      <c r="A141" s="86" t="s">
        <v>424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ht="1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ht="1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1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ht="32.2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</row>
    <row r="149" spans="1:15" ht="15" hidden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3:10" ht="15.75">
      <c r="C150" s="47" t="s">
        <v>223</v>
      </c>
      <c r="D150" s="46"/>
      <c r="E150" s="66"/>
      <c r="I150" s="28" t="s">
        <v>224</v>
      </c>
      <c r="J150" s="29" t="s">
        <v>225</v>
      </c>
    </row>
    <row r="151" spans="3:7" ht="15.75">
      <c r="C151" s="58"/>
      <c r="D151" s="46"/>
      <c r="E151" s="66"/>
      <c r="F151" s="28"/>
      <c r="G151" s="29"/>
    </row>
    <row r="152" ht="15.75">
      <c r="C152" s="60" t="s">
        <v>425</v>
      </c>
    </row>
    <row r="153" ht="15.75">
      <c r="C153" s="60" t="s">
        <v>428</v>
      </c>
    </row>
    <row r="154" ht="15.75">
      <c r="C154" s="60" t="s">
        <v>429</v>
      </c>
    </row>
    <row r="155" ht="15.75">
      <c r="C155" s="60" t="s">
        <v>430</v>
      </c>
    </row>
    <row r="156" ht="15.75">
      <c r="C156" s="60" t="s">
        <v>432</v>
      </c>
    </row>
    <row r="157" spans="3:7" ht="15.75">
      <c r="C157" s="61" t="s">
        <v>431</v>
      </c>
      <c r="D157" s="46"/>
      <c r="E157" s="66"/>
      <c r="F157" s="28"/>
      <c r="G157" s="29"/>
    </row>
  </sheetData>
  <sheetProtection password="8999" sheet="1"/>
  <autoFilter ref="A1:I142">
    <sortState ref="A2:I157">
      <sortCondition sortBy="value" ref="A2:A157"/>
    </sortState>
  </autoFilter>
  <mergeCells count="1">
    <mergeCell ref="A141:O149"/>
  </mergeCells>
  <printOptions/>
  <pageMargins left="0.2362204724409449" right="0.2362204724409449" top="0.3937007874015748" bottom="0.35433070866141736" header="0.2362204724409449" footer="0.15748031496062992"/>
  <pageSetup fitToHeight="0" fitToWidth="1" horizontalDpi="600" verticalDpi="600" orientation="landscape" paperSize="9" scale="91" r:id="rId1"/>
  <headerFooter>
    <oddHeader>&amp;CTehnička specifikacija za JNMV 5/2015</oddHeader>
    <oddFooter>&amp;Lwww.dzindjija.rs&amp;R&amp;P/&amp;N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Andjelka</cp:lastModifiedBy>
  <cp:lastPrinted>2016-04-06T09:37:57Z</cp:lastPrinted>
  <dcterms:created xsi:type="dcterms:W3CDTF">2014-03-19T12:25:22Z</dcterms:created>
  <dcterms:modified xsi:type="dcterms:W3CDTF">2016-04-11T08:08:16Z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