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1"/>
  </bookViews>
  <sheets>
    <sheet name="Ponuda zbir" sheetId="1" r:id="rId1"/>
    <sheet name="Specifikacija" sheetId="2" r:id="rId2"/>
  </sheets>
  <definedNames>
    <definedName name="_xlnm._FilterDatabase" localSheetId="1" hidden="1">'Specifikacija'!$A$1:$Q$157</definedName>
    <definedName name="_xlnm.Print_Area" localSheetId="1">'Specifikacija'!$A$1:$Q$164</definedName>
    <definedName name="_xlnm.Print_Titles" localSheetId="1">'Specifikacija'!$1:$1</definedName>
  </definedNames>
  <calcPr fullCalcOnLoad="1"/>
</workbook>
</file>

<file path=xl/sharedStrings.xml><?xml version="1.0" encoding="utf-8"?>
<sst xmlns="http://schemas.openxmlformats.org/spreadsheetml/2006/main" count="530" uniqueCount="276">
  <si>
    <t>Partija</t>
  </si>
  <si>
    <t>Red Br</t>
  </si>
  <si>
    <t>Naziv</t>
  </si>
  <si>
    <t>Jed Mere</t>
  </si>
  <si>
    <t>PIZKolicina</t>
  </si>
  <si>
    <t>Cena po kom bez PDV</t>
  </si>
  <si>
    <t>Ukupan Iznos bez PDV-a</t>
  </si>
  <si>
    <t>Ukupan iznos sa PDV</t>
  </si>
  <si>
    <t>Gips alabaster za izlivanje otisaka u stomatologiji</t>
  </si>
  <si>
    <t>Gips</t>
  </si>
  <si>
    <t>Pak(2Kg)</t>
  </si>
  <si>
    <t>SITAN INVENTAR</t>
  </si>
  <si>
    <t>Kom</t>
  </si>
  <si>
    <t>SIJALICA ZA REFLEKTOR 24 V</t>
  </si>
  <si>
    <t xml:space="preserve">SISALJKA STOMATOLOŠKA PVC </t>
  </si>
  <si>
    <t>Pak(100Kom)</t>
  </si>
  <si>
    <t>STAKLENA PLOČA</t>
  </si>
  <si>
    <t>ULJE ZA PODMAZIVANJE NASADNIH INSTRUMENATA</t>
  </si>
  <si>
    <t>PVC Komprese</t>
  </si>
  <si>
    <t>Stomatološka ogledalca</t>
  </si>
  <si>
    <t>Pak(12 kom)</t>
  </si>
  <si>
    <t>Stomatološka pinceta</t>
  </si>
  <si>
    <t>Stomatološka šestica</t>
  </si>
  <si>
    <t>kom</t>
  </si>
  <si>
    <t>Stomatološka sonda</t>
  </si>
  <si>
    <t>Pak</t>
  </si>
  <si>
    <t>MANDRELA ZA NASADNIK</t>
  </si>
  <si>
    <t>FIKSIR DENTAL</t>
  </si>
  <si>
    <t>RO FILMOVI</t>
  </si>
  <si>
    <t>RAZVIJAČ ZA RO FILMOVE</t>
  </si>
  <si>
    <t>Pak(150Kom)</t>
  </si>
  <si>
    <t>AKRILAT ZA IZRADU BAZE PROTEZE - PRAH</t>
  </si>
  <si>
    <t>PROTETIKA</t>
  </si>
  <si>
    <t>Pak(500gr)</t>
  </si>
  <si>
    <t>AKRILAT ZA IZRADU BAZE PROTEZE - TEČNOST</t>
  </si>
  <si>
    <t>Pak(500ml)</t>
  </si>
  <si>
    <t>AKRILAT ZA IZRADU INDIVIDUALNIH KAŠIKA - PRAH</t>
  </si>
  <si>
    <t>AKRILAT ZA IZRADU INDIVIDUALNIH KAŠIKA - TEČNOST</t>
  </si>
  <si>
    <t>AKRILAT ZA REPARATURU PROTEZA - PRAH</t>
  </si>
  <si>
    <t>AKRILAT ZA REPARATURU PROTEZA - TEČNOST</t>
  </si>
  <si>
    <t>Boč(150ml)</t>
  </si>
  <si>
    <t>AKTIVATOR PASTA ZA KONDENZACIONE SILIKONE</t>
  </si>
  <si>
    <t>Pak(60ml)</t>
  </si>
  <si>
    <t>ARTIKULACIONI PAPIR</t>
  </si>
  <si>
    <t>Pak(144Lista)</t>
  </si>
  <si>
    <t>BAZNE PLOČE DONJE</t>
  </si>
  <si>
    <t>Pak (12kom)</t>
  </si>
  <si>
    <t>BAZNE PLOČE GORNJE</t>
  </si>
  <si>
    <t>Pak(6kom)</t>
  </si>
  <si>
    <t>BIMŠTAJN</t>
  </si>
  <si>
    <t>kg</t>
  </si>
  <si>
    <t>ČETKA ZA POLIRANJE PROTEZE TROREDNE</t>
  </si>
  <si>
    <t>ČETKA ZA VISOKI SJAJ OD JELENSKE KOŽE</t>
  </si>
  <si>
    <t>FREZA KARBIDNA</t>
  </si>
  <si>
    <t>GIPS TVRDI</t>
  </si>
  <si>
    <t>Kg</t>
  </si>
  <si>
    <t xml:space="preserve">IZOLAK </t>
  </si>
  <si>
    <t>Boč.(200ml)</t>
  </si>
  <si>
    <t>GUMICE ZA POLIRANJE PROTEZE ZA NASADNIK (SIVA)</t>
  </si>
  <si>
    <t>KOND SILIKON NISKE VISKOZNOSTI ZA PRVI OTISAK ZA FIKSNE RADOVE</t>
  </si>
  <si>
    <t>Pak(1Kg)</t>
  </si>
  <si>
    <t>KONDENZACIONI SILIKON VISOKE VISKOZNOSTI ZA KOREKCIONI OTISAK</t>
  </si>
  <si>
    <t>MASA ZA UZIMANJE ANATOMSKIH OTISAKA</t>
  </si>
  <si>
    <t>Pak(450GR)</t>
  </si>
  <si>
    <t>MREŽICA ZA OJAČAVANJE AKRILATA BAZE PROTEZE</t>
  </si>
  <si>
    <t>RETRARGIN TEČNOST</t>
  </si>
  <si>
    <t>ŠMIRGLA NA PLATNU (FINOĆE 180 ŠIRINE 15mm)</t>
  </si>
  <si>
    <t>Pak(10 m)</t>
  </si>
  <si>
    <t>TERMOPLASTIČNA MASA ZA FORMIRANJE RUBOVA KOD INDIVIDUALNE KAŠIKE</t>
  </si>
  <si>
    <t>Pak(18Kom)</t>
  </si>
  <si>
    <t>VOSAK ZA LEPLJENJE U ŠTAPIĆIMA</t>
  </si>
  <si>
    <t>Pak(50gr)</t>
  </si>
  <si>
    <t>VOSAK ZA MODELOVANJE PROTEZA U PLOČAMA (SOFT)</t>
  </si>
  <si>
    <t>Pak(450gr)</t>
  </si>
  <si>
    <t>Garnitura</t>
  </si>
  <si>
    <t>ŽICA ZA KUKUCE 0.8 / 3 MET. /</t>
  </si>
  <si>
    <t>Kotur 3m</t>
  </si>
  <si>
    <t>AKRILAT ZA IZRADU ORTODONTSKIH APARATA - PRAH (HLADNO POLIMERIZUJUĆI)</t>
  </si>
  <si>
    <t>ORTODONCIJA</t>
  </si>
  <si>
    <t>Pak(700gr)</t>
  </si>
  <si>
    <t>AKRILAT ZA IZRADU ORTODONTSKIH APARATA - TEČNOST</t>
  </si>
  <si>
    <t>ŠRAF ZA ORTODONCIJU - OTVORENI</t>
  </si>
  <si>
    <t>ŠRAF ZA ORTODONCIJU - DISTALNI</t>
  </si>
  <si>
    <t>ŠRAF ZA ORTODONCIJU - TRANSFERZALNI MINI I SREDNJI I MAXI</t>
  </si>
  <si>
    <t>ŽICA ZA KUKICE 0,7</t>
  </si>
  <si>
    <t>Kotur(25m)</t>
  </si>
  <si>
    <t>ŽICA ZA KUKICE 0.6</t>
  </si>
  <si>
    <t>Kotur(40m)</t>
  </si>
  <si>
    <t xml:space="preserve">ŽICA ZA KUKUCE 0.8 </t>
  </si>
  <si>
    <t>AKRILAT ZA IZRADU ORTODONTSKIH APARATA - PRAH (TOPLO POLIMERIZUJUĆI)</t>
  </si>
  <si>
    <t>ŽICA ZA KUKICE 0,9</t>
  </si>
  <si>
    <t>MASA ZA UZIMANJE ANATOMSKIH OTISAKA ZA ORTODONCIJU (BRZO VEZUJUĆI)</t>
  </si>
  <si>
    <t>Toneri za bazu ortodontskog aparata</t>
  </si>
  <si>
    <t>AMALGAM I NON GAMA 2 SA POVIŠENIM SADRŽAJEM BAKRA</t>
  </si>
  <si>
    <t>KONZERVATIVA</t>
  </si>
  <si>
    <t>Pak(40Kom)</t>
  </si>
  <si>
    <t>AMALGAM II NON GAMA 2 SA POVIŠENIM SADRŽAJEM BAKRA</t>
  </si>
  <si>
    <t>BOND JEDNOKOMPONENTNI</t>
  </si>
  <si>
    <t>Boč(6ml)</t>
  </si>
  <si>
    <t>BORER ČELIČNI / 016 / ZA KOLENJAK</t>
  </si>
  <si>
    <t>BORER ČELIČNI / 018 / ZA KOLENJAK</t>
  </si>
  <si>
    <t>BORER ČELIČNI / 021 / ZA KOLENJAK</t>
  </si>
  <si>
    <t>BORER ČELIČNI / 012 /  ZA KOLENJAK</t>
  </si>
  <si>
    <t>BORER ČELIČNI / 014 / ZA KOLENJAK</t>
  </si>
  <si>
    <t>BORER DIJAMANT / 012 / TURBINSKI</t>
  </si>
  <si>
    <t>BORER DIJAMANT / 10 / TURBINSKI</t>
  </si>
  <si>
    <t>BORER DIJAMANT / 14 / TURBINSKI</t>
  </si>
  <si>
    <t>BORER DIJAMANT / 16 / TURBINSKI</t>
  </si>
  <si>
    <t>BORER DIJAMANT / 18 / TURBINSKI</t>
  </si>
  <si>
    <t>BORER DIJAMANT / 21 / TURBINSKI</t>
  </si>
  <si>
    <t>BORER DIJAMANT / 23 / TURBINSKI</t>
  </si>
  <si>
    <t xml:space="preserve">BORER DIJAMANT FISURNI TURBINSKI </t>
  </si>
  <si>
    <t>BORER KARBIDNI / 12 / ZA KOLENJAK</t>
  </si>
  <si>
    <t>ČETKICE ZA BOND PAK(50Kom)</t>
  </si>
  <si>
    <t>CHLOEPHENOLCAMPHOR TEČNOST</t>
  </si>
  <si>
    <t>Boč(20ml)</t>
  </si>
  <si>
    <t>ČETKICA ZA UKLANJANJE MEKIH NASLAGA</t>
  </si>
  <si>
    <t>FOSFAT CEMENT</t>
  </si>
  <si>
    <t>Pak(125gr+50ml)</t>
  </si>
  <si>
    <t>GEL ZA FLUORIZACIJU ZUBA VISOKE KONCENTRACIJE FLUORA</t>
  </si>
  <si>
    <t>Tuba(50gr)</t>
  </si>
  <si>
    <t>GLASJONOMER CEMENT - PRAH + TEČNOST</t>
  </si>
  <si>
    <t>Pak(18gr+175ml)</t>
  </si>
  <si>
    <t>GLASJONOMER CEMENT - ZA ISPUNE U BOČNOM SEGMENTU</t>
  </si>
  <si>
    <t>PAK</t>
  </si>
  <si>
    <t xml:space="preserve">GUMICA ZA POLIRANJE  AMALGAMSKIH ISPUNA </t>
  </si>
  <si>
    <t xml:space="preserve">GUMICA ZA POLIRANJE KOMPOZITNIH ISPUNA </t>
  </si>
  <si>
    <t>GUTAPERKA POENI ASORTIMAN/15-40/100/</t>
  </si>
  <si>
    <t>IGLA MILER</t>
  </si>
  <si>
    <t>Pak(10Kom)</t>
  </si>
  <si>
    <t>INSTRUMENT MAŠINSKI - LENTULA ASORTIMAN (15-40) KOLENJAK</t>
  </si>
  <si>
    <t>INSTRUMENT RUČNI - NERV</t>
  </si>
  <si>
    <t>INSTRUMENT RUČNI PO - KERR ASORTIMAN (15-40)</t>
  </si>
  <si>
    <t>INSTRUMENT RUČNI PO HEDSTROM-U ASORTIMAN (15-40)</t>
  </si>
  <si>
    <t>INTERDENTALNI KOČIĆI</t>
  </si>
  <si>
    <t>KISELINA ORTOFOSFORNA 34%-36% U ŠPRICU(2ml)</t>
  </si>
  <si>
    <t>KOMPOZIT SVETLOSNO POLIMERIZUJUĆI</t>
  </si>
  <si>
    <t>Tuba(4gr)</t>
  </si>
  <si>
    <t>KOMPOZIT VISKOZNI</t>
  </si>
  <si>
    <t>tuba(2gr)</t>
  </si>
  <si>
    <t>KRUNICE CELULOIDNE ZA NADOGRADNJU KRUNE ZUBA</t>
  </si>
  <si>
    <t>OLEUM CARIPHILLORUM</t>
  </si>
  <si>
    <t>Pak(35gr+20ml)</t>
  </si>
  <si>
    <t>PASTA KALCIJUM HIDROKSIDA - JEDNOKOMPONENTNA</t>
  </si>
  <si>
    <t>PASTA ZA DEFINITIVNU OBTURACIJU KANALA KORENA NA BAZI KALCIJUM HIDROKSIDA</t>
  </si>
  <si>
    <t>Pak(2X6gr)</t>
  </si>
  <si>
    <t>PASTA ZA DEFINITIVNU OPTURACIJU KANALA KORENA ZUBA</t>
  </si>
  <si>
    <t>Pak(14GR+10ml)</t>
  </si>
  <si>
    <t>PASTA ZA UKLANJANJE MEKIH NASLAGA</t>
  </si>
  <si>
    <t>Tuba(40gr)</t>
  </si>
  <si>
    <t>PRAH IODOPHORMIUM</t>
  </si>
  <si>
    <t>Boč(15gr)</t>
  </si>
  <si>
    <t>PREPARAT NA BAZI KALCIJUM HIDROKSIDA SVETLOSNO POLIMERIZUJUĆI</t>
  </si>
  <si>
    <t>ROLNICE ZUBNE CELULOZE</t>
  </si>
  <si>
    <t>Pak(250gr)</t>
  </si>
  <si>
    <t>SOLUCIO CHLUMSKI</t>
  </si>
  <si>
    <t>SREDSTVO ZA ZALIVANJE FISURA TUBA(2ml)</t>
  </si>
  <si>
    <t>SREDSTVO ZA DEVITALIZACIJU PULPE (U ŠPRICU) TUBA 3gr</t>
  </si>
  <si>
    <t>SREDSTVO ZA PRIVREMENO ZATVARANJE KAVITETA</t>
  </si>
  <si>
    <t>PaK(40gr)</t>
  </si>
  <si>
    <t>TEČNOST ZA FLUORIZACIJU ZUBA SA SREDNJOM KONCENTRACIJOM FLUORA</t>
  </si>
  <si>
    <t>Boč(250ml)</t>
  </si>
  <si>
    <t>ABRAZIVNA TRAKA ZA POLIRANJE METALNA</t>
  </si>
  <si>
    <t>TRAKE CELULOIDNE ZA ISPUNE ii I iv KLASE NA PREDNJIM ZUBIMA</t>
  </si>
  <si>
    <t>MATRICA / PREMOLARNA /</t>
  </si>
  <si>
    <t>MATRICA U TRACI</t>
  </si>
  <si>
    <t>MATRICA MOLARNA</t>
  </si>
  <si>
    <t>KAŠIKE ZA FLUORIZACIJU - S VELIČINA</t>
  </si>
  <si>
    <t>KAŠIKE ZA FLUORIZACIJU - M VELIČINA</t>
  </si>
  <si>
    <t>KAŠIKE ZA FLUORIZACIJU - L VELIČINA</t>
  </si>
  <si>
    <t>Sklapel Nožić N 20 A</t>
  </si>
  <si>
    <t>Pak(100)</t>
  </si>
  <si>
    <t>GAZA IODOPHORMIUM</t>
  </si>
  <si>
    <t>HIRURGIJA</t>
  </si>
  <si>
    <t>Pak(5m)</t>
  </si>
  <si>
    <t>LOKALNI HEMOSTATIK</t>
  </si>
  <si>
    <t>Pak(50Kom)</t>
  </si>
  <si>
    <t>ČETKICA ZA OPAKER</t>
  </si>
  <si>
    <t>KERAMIKA</t>
  </si>
  <si>
    <t>BONDING - 3C (7g)</t>
  </si>
  <si>
    <t>ČETKICA ZA KERAMIKU</t>
  </si>
  <si>
    <t>ČETKICE ZA BOND</t>
  </si>
  <si>
    <t xml:space="preserve">DENTIN BOJE </t>
  </si>
  <si>
    <t>Pak(20gr)</t>
  </si>
  <si>
    <t xml:space="preserve">DENTIN TEČNOST </t>
  </si>
  <si>
    <t>MASA ZA ULAGANJE(ZA KERAMIKU)</t>
  </si>
  <si>
    <t>Pak(4,8KG+1L )</t>
  </si>
  <si>
    <t>METAL ZA KERAMIKU</t>
  </si>
  <si>
    <t>gr</t>
  </si>
  <si>
    <t>VOSAK ZA MODELOVANJE (PLAVI)</t>
  </si>
  <si>
    <t>PESAK ZA PESKIRANJE</t>
  </si>
  <si>
    <t>VOSAK ZA MODELOVANJE (CRVENI)</t>
  </si>
  <si>
    <t>VOSAK U ŽICI / 3MM /</t>
  </si>
  <si>
    <t>INCIZA BOJA (PRAH)</t>
  </si>
  <si>
    <t>MASA ZA GLAZIRANJE(PRAH)</t>
  </si>
  <si>
    <t>SUPERTVRDI GIPS</t>
  </si>
  <si>
    <t>SEPARIRKA BAKELITNA ZA SEČENJE METALA (22X0,6)</t>
  </si>
  <si>
    <t>SEPARIRKA BAKELITNA ZA SEČENJE METALA (22X3,1)</t>
  </si>
  <si>
    <t xml:space="preserve">SEPARIRKA DIJAMANTSKA </t>
  </si>
  <si>
    <t>FREZA ZA METAL (KARBIDNA)</t>
  </si>
  <si>
    <t>ABRAZIVNO KAMENJE MONTIRANO ZA OBRADU KERAMIKE - ZELENO</t>
  </si>
  <si>
    <t>ČETKICA ZA ČIŠĆENJE INSTRUMENATA RUČNA - MESINGANA</t>
  </si>
  <si>
    <t>DRŽAČ MATRICE (CIRKULARNA)</t>
  </si>
  <si>
    <t>DRŽAČ MATRICE (IVORY)</t>
  </si>
  <si>
    <t>Rolna(40 Kom)</t>
  </si>
  <si>
    <t>Pak(125ml)</t>
  </si>
  <si>
    <t>Pak(1000gr)</t>
  </si>
  <si>
    <t>Boč. (200gr)</t>
  </si>
  <si>
    <t>Pak(140ml)</t>
  </si>
  <si>
    <t>Pak(225m)</t>
  </si>
  <si>
    <t>Pak(20ml)</t>
  </si>
  <si>
    <t>Kotur(10m)</t>
  </si>
  <si>
    <t>Tuba(3gr)</t>
  </si>
  <si>
    <t>Pak(2x2gr)</t>
  </si>
  <si>
    <t>DISK ZA POLIRANJE KOMPOZITNIH PLOMBI Pak (40Kom)</t>
  </si>
  <si>
    <t>Pak(5gr)</t>
  </si>
  <si>
    <t>MASA ZA GLAZIRANJE (TEČNOST)</t>
  </si>
  <si>
    <t>Pak(10kg)</t>
  </si>
  <si>
    <t>Boč(500ml)</t>
  </si>
  <si>
    <t>BORER KARBIDNI / 23 / ZA KOLENJAK</t>
  </si>
  <si>
    <t>BORER KARBIDNI / 21 / ZA KOLENJAK</t>
  </si>
  <si>
    <t>BORER KARBIDNI / 18 / ZA KOLENJAK</t>
  </si>
  <si>
    <t>BORER KARBIDNI / 16 / ZA KOLENJAK</t>
  </si>
  <si>
    <t>BORER KARBIDNI / 14 / ZA KOLENJAK</t>
  </si>
  <si>
    <t>PETRI SOLJA SA PREGRADAMA</t>
  </si>
  <si>
    <t>Maramice za dezinfekciju med.aparata , med.proizvoda i površina svih vrsta. Širok spektar delovanja ( bakterije, virusi ( HBV/HIV), gljivice). 30x30</t>
  </si>
  <si>
    <t xml:space="preserve">DENTALNI RTG FILMOVI </t>
  </si>
  <si>
    <t>RETRARGIN KONAC- 1</t>
  </si>
  <si>
    <t>ZUBI BIOGAL / A 28 / ili "odgovarajući"</t>
  </si>
  <si>
    <t>ZUBI BIOGAL / A6 I A8 / ili "odgovarajući"</t>
  </si>
  <si>
    <t>Testerice  7,5 cm (12Kom)</t>
  </si>
  <si>
    <t>Партија 1- Гипс алабастер</t>
  </si>
  <si>
    <t>Партија 2-Ситан инвентар</t>
  </si>
  <si>
    <t>Партија 3- RO филмови</t>
  </si>
  <si>
    <t>Партија 4- Протетика</t>
  </si>
  <si>
    <t>Партија 5- Ортодонција</t>
  </si>
  <si>
    <t>Партија 6- Конзерватива</t>
  </si>
  <si>
    <t>Партија 7- Хирургија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</si>
  <si>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</si>
  <si>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</si>
  <si>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</si>
  <si>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</si>
  <si>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</si>
  <si>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</si>
  <si>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</si>
  <si>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</si>
  <si>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</si>
  <si>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Ukupan iznos ponude bez PDV-a</t>
  </si>
  <si>
    <t>Ukupan iznos ponude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</si>
  <si>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</si>
  <si>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Rok isporuke</t>
  </si>
  <si>
    <t>Dana</t>
  </si>
  <si>
    <t>Датум:</t>
  </si>
  <si>
    <t>М.П.</t>
  </si>
  <si>
    <t>Понуђач</t>
  </si>
  <si>
    <t>Iznos PDV-a</t>
  </si>
  <si>
    <t>Proizvođač</t>
  </si>
  <si>
    <t>Ponuđena jedinična cena bez PDV-a</t>
  </si>
  <si>
    <t>Procenat PDV-a</t>
  </si>
  <si>
    <t>Ukupan Iznos PDV-a</t>
  </si>
  <si>
    <t>MB:</t>
  </si>
  <si>
    <t>Овлашћено лице понуђача:</t>
  </si>
  <si>
    <t>Broj rešenja ALIMS-a ili dokaz o kvalitetu</t>
  </si>
  <si>
    <t>Cena sa PDV-om</t>
  </si>
  <si>
    <t>Pak(250ml)</t>
  </si>
  <si>
    <t xml:space="preserve"> OPAKER</t>
  </si>
  <si>
    <t>Структура цене и упутство како да се попуни:</t>
  </si>
  <si>
    <t>у колони 6 уписати произвођача;</t>
  </si>
  <si>
    <t>у колони 7 уписати јединичну цену без пдв-а за сваку ставку у партији за коју се подноси понуда;</t>
  </si>
  <si>
    <t>у колони 8 се аутоматски множи колона 5 - количине са колоном 7 - јед.цена без пдв-а;</t>
  </si>
  <si>
    <t>у колони 9 se аутоматски множи колона 5-количине са колоном 8- укупан износ без пдв-а;</t>
  </si>
  <si>
    <t xml:space="preserve">        у колони 10 се уписује број решења</t>
  </si>
  <si>
    <t>Партија 8 - Керамика</t>
  </si>
  <si>
    <t>Rok vazenje ponude</t>
  </si>
  <si>
    <t xml:space="preserve">PRILOG 1 : Ponuda za javnu nabavku br: JNMV 6/2016 </t>
  </si>
  <si>
    <t>Stomatoloska Klesta (razna)</t>
  </si>
</sst>
</file>

<file path=xl/styles.xml><?xml version="1.0" encoding="utf-8"?>
<styleSheet xmlns="http://schemas.openxmlformats.org/spreadsheetml/2006/main">
  <numFmts count="2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\ &quot;Din.&quot;"/>
    <numFmt numFmtId="181" formatCode="[$-81A]dddd\,\ 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49" fontId="0" fillId="4" borderId="10" xfId="0" applyNumberFormat="1" applyFill="1" applyBorder="1" applyAlignment="1">
      <alignment/>
    </xf>
    <xf numFmtId="49" fontId="0" fillId="5" borderId="10" xfId="0" applyNumberFormat="1" applyFill="1" applyBorder="1" applyAlignment="1">
      <alignment/>
    </xf>
    <xf numFmtId="4" fontId="0" fillId="5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4" borderId="10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49" fontId="0" fillId="4" borderId="10" xfId="0" applyNumberFormat="1" applyFill="1" applyBorder="1" applyAlignment="1">
      <alignment horizontal="left" vertical="center" wrapText="1"/>
    </xf>
    <xf numFmtId="49" fontId="0" fillId="5" borderId="10" xfId="0" applyNumberFormat="1" applyFill="1" applyBorder="1" applyAlignment="1">
      <alignment horizontal="left" vertical="center" wrapText="1"/>
    </xf>
    <xf numFmtId="0" fontId="0" fillId="4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49" fontId="0" fillId="4" borderId="10" xfId="0" applyNumberFormat="1" applyFill="1" applyBorder="1" applyAlignment="1">
      <alignment wrapText="1"/>
    </xf>
    <xf numFmtId="49" fontId="0" fillId="5" borderId="10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52" fillId="0" borderId="0" xfId="54" applyFont="1" applyAlignment="1" applyProtection="1">
      <alignment/>
      <protection/>
    </xf>
    <xf numFmtId="0" fontId="4" fillId="0" borderId="0" xfId="58" applyFont="1" applyFill="1" applyAlignment="1">
      <alignment/>
      <protection/>
    </xf>
    <xf numFmtId="0" fontId="2" fillId="0" borderId="0" xfId="58" applyFill="1">
      <alignment/>
      <protection/>
    </xf>
    <xf numFmtId="0" fontId="2" fillId="33" borderId="10" xfId="58" applyFill="1" applyBorder="1" applyProtection="1">
      <alignment/>
      <protection locked="0"/>
    </xf>
    <xf numFmtId="0" fontId="3" fillId="0" borderId="0" xfId="58" applyFont="1" applyProtection="1">
      <alignment/>
      <protection locked="0"/>
    </xf>
    <xf numFmtId="14" fontId="7" fillId="0" borderId="11" xfId="58" applyNumberFormat="1" applyFont="1" applyBorder="1" applyProtection="1">
      <alignment/>
      <protection locked="0"/>
    </xf>
    <xf numFmtId="2" fontId="3" fillId="0" borderId="0" xfId="58" applyNumberFormat="1" applyFont="1" applyAlignment="1">
      <alignment horizontal="right"/>
      <protection/>
    </xf>
    <xf numFmtId="2" fontId="3" fillId="0" borderId="0" xfId="58" applyNumberFormat="1" applyFont="1" applyAlignment="1" applyProtection="1">
      <alignment horizontal="right"/>
      <protection locked="0"/>
    </xf>
    <xf numFmtId="9" fontId="3" fillId="0" borderId="0" xfId="62" applyFont="1" applyAlignment="1">
      <alignment vertical="center"/>
    </xf>
    <xf numFmtId="0" fontId="7" fillId="0" borderId="0" xfId="58" applyFont="1" applyProtection="1">
      <alignment/>
      <protection locked="0"/>
    </xf>
    <xf numFmtId="0" fontId="2" fillId="0" borderId="0" xfId="58" applyFont="1" applyFill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36" fillId="34" borderId="12" xfId="0" applyFont="1" applyFill="1" applyBorder="1" applyAlignment="1">
      <alignment horizontal="center" vertical="center"/>
    </xf>
    <xf numFmtId="170" fontId="36" fillId="34" borderId="12" xfId="44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2" fillId="6" borderId="0" xfId="58" applyFill="1">
      <alignment/>
      <protection/>
    </xf>
    <xf numFmtId="0" fontId="2" fillId="6" borderId="0" xfId="58" applyFont="1" applyFill="1" applyAlignment="1">
      <alignment vertical="center"/>
      <protection/>
    </xf>
    <xf numFmtId="0" fontId="2" fillId="6" borderId="0" xfId="58" applyFont="1" applyFill="1">
      <alignment/>
      <protection/>
    </xf>
    <xf numFmtId="0" fontId="2" fillId="6" borderId="0" xfId="58" applyFont="1" applyFill="1" applyBorder="1" applyAlignment="1">
      <alignment horizontal="center" vertical="center" wrapText="1"/>
      <protection/>
    </xf>
    <xf numFmtId="0" fontId="2" fillId="6" borderId="10" xfId="58" applyFill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0" fillId="0" borderId="0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5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4" fontId="0" fillId="4" borderId="10" xfId="0" applyNumberFormat="1" applyFill="1" applyBorder="1" applyAlignment="1" applyProtection="1">
      <alignment/>
      <protection locked="0"/>
    </xf>
    <xf numFmtId="4" fontId="0" fillId="5" borderId="10" xfId="0" applyNumberFormat="1" applyFill="1" applyBorder="1" applyAlignment="1" applyProtection="1">
      <alignment/>
      <protection locked="0"/>
    </xf>
    <xf numFmtId="0" fontId="5" fillId="33" borderId="14" xfId="58" applyFont="1" applyFill="1" applyBorder="1" applyProtection="1">
      <alignment/>
      <protection locked="0"/>
    </xf>
    <xf numFmtId="0" fontId="5" fillId="33" borderId="15" xfId="58" applyFont="1" applyFill="1" applyBorder="1" applyProtection="1">
      <alignment/>
      <protection locked="0"/>
    </xf>
    <xf numFmtId="1" fontId="5" fillId="33" borderId="16" xfId="58" applyNumberFormat="1" applyFont="1" applyFill="1" applyBorder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4" fontId="7" fillId="0" borderId="11" xfId="0" applyNumberFormat="1" applyFont="1" applyBorder="1" applyAlignment="1" applyProtection="1">
      <alignment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3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4" fontId="0" fillId="4" borderId="0" xfId="0" applyNumberFormat="1" applyFill="1" applyBorder="1" applyAlignment="1" applyProtection="1">
      <alignment/>
      <protection locked="0"/>
    </xf>
    <xf numFmtId="10" fontId="0" fillId="4" borderId="0" xfId="0" applyNumberFormat="1" applyFill="1" applyBorder="1" applyAlignment="1" applyProtection="1">
      <alignment/>
      <protection locked="0"/>
    </xf>
    <xf numFmtId="0" fontId="2" fillId="6" borderId="10" xfId="58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17" xfId="0" applyFill="1" applyBorder="1" applyAlignment="1">
      <alignment horizontal="center" vertical="center"/>
    </xf>
    <xf numFmtId="1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36" fillId="34" borderId="18" xfId="0" applyFont="1" applyFill="1" applyBorder="1" applyAlignment="1">
      <alignment horizontal="center" vertical="center" wrapText="1"/>
    </xf>
    <xf numFmtId="9" fontId="2" fillId="6" borderId="0" xfId="61" applyFont="1" applyFill="1" applyBorder="1" applyAlignment="1">
      <alignment vertical="center"/>
    </xf>
    <xf numFmtId="9" fontId="2" fillId="6" borderId="0" xfId="61" applyFont="1" applyFill="1" applyBorder="1" applyAlignment="1">
      <alignment/>
    </xf>
    <xf numFmtId="0" fontId="2" fillId="6" borderId="0" xfId="58" applyFont="1" applyFill="1" applyBorder="1" applyAlignment="1">
      <alignment vertical="center"/>
      <protection/>
    </xf>
    <xf numFmtId="0" fontId="2" fillId="6" borderId="0" xfId="58" applyFont="1" applyFill="1" applyBorder="1">
      <alignment/>
      <protection/>
    </xf>
    <xf numFmtId="180" fontId="5" fillId="35" borderId="10" xfId="58" applyNumberFormat="1" applyFont="1" applyFill="1" applyBorder="1" applyAlignment="1" applyProtection="1">
      <alignment vertical="center"/>
      <protection/>
    </xf>
    <xf numFmtId="180" fontId="5" fillId="0" borderId="10" xfId="58" applyNumberFormat="1" applyFont="1" applyFill="1" applyBorder="1" applyAlignment="1" applyProtection="1">
      <alignment vertical="center"/>
      <protection/>
    </xf>
    <xf numFmtId="2" fontId="3" fillId="0" borderId="0" xfId="58" applyNumberFormat="1" applyFont="1" applyAlignment="1" applyProtection="1">
      <alignment horizontal="left"/>
      <protection locked="0"/>
    </xf>
    <xf numFmtId="9" fontId="3" fillId="0" borderId="0" xfId="62" applyFont="1" applyAlignment="1" applyProtection="1">
      <alignment vertical="center"/>
      <protection locked="0"/>
    </xf>
    <xf numFmtId="9" fontId="3" fillId="0" borderId="11" xfId="62" applyFont="1" applyBorder="1" applyAlignment="1" applyProtection="1">
      <alignment vertical="center"/>
      <protection locked="0"/>
    </xf>
    <xf numFmtId="4" fontId="0" fillId="4" borderId="10" xfId="0" applyNumberFormat="1" applyFill="1" applyBorder="1" applyAlignment="1" applyProtection="1">
      <alignment/>
      <protection/>
    </xf>
    <xf numFmtId="10" fontId="0" fillId="4" borderId="10" xfId="0" applyNumberFormat="1" applyFill="1" applyBorder="1" applyAlignment="1" applyProtection="1">
      <alignment/>
      <protection/>
    </xf>
    <xf numFmtId="4" fontId="0" fillId="5" borderId="10" xfId="0" applyNumberFormat="1" applyFill="1" applyBorder="1" applyAlignment="1" applyProtection="1">
      <alignment/>
      <protection/>
    </xf>
    <xf numFmtId="10" fontId="0" fillId="5" borderId="10" xfId="0" applyNumberForma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9" fontId="3" fillId="0" borderId="0" xfId="62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58" applyAlignment="1">
      <alignment horizontal="center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5" fillId="6" borderId="18" xfId="58" applyFont="1" applyFill="1" applyBorder="1" applyAlignment="1">
      <alignment horizontal="center"/>
      <protection/>
    </xf>
    <xf numFmtId="0" fontId="5" fillId="6" borderId="21" xfId="58" applyFont="1" applyFill="1" applyBorder="1" applyAlignment="1">
      <alignment horizontal="center"/>
      <protection/>
    </xf>
    <xf numFmtId="0" fontId="5" fillId="6" borderId="22" xfId="58" applyFont="1" applyFill="1" applyBorder="1" applyAlignment="1">
      <alignment horizontal="center"/>
      <protection/>
    </xf>
    <xf numFmtId="0" fontId="5" fillId="6" borderId="23" xfId="58" applyFont="1" applyFill="1" applyBorder="1" applyAlignment="1">
      <alignment horizontal="center"/>
      <protection/>
    </xf>
    <xf numFmtId="0" fontId="6" fillId="35" borderId="12" xfId="58" applyFont="1" applyFill="1" applyBorder="1" applyAlignment="1">
      <alignment horizontal="center" vertical="center" wrapText="1"/>
      <protection/>
    </xf>
    <xf numFmtId="0" fontId="6" fillId="35" borderId="24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0" fontId="6" fillId="35" borderId="19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 applyAlignment="1">
      <alignment horizontal="center" vertical="center" wrapText="1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6" fillId="35" borderId="20" xfId="58" applyFont="1" applyFill="1" applyBorder="1" applyAlignment="1">
      <alignment horizontal="center" vertical="center" wrapText="1"/>
      <protection/>
    </xf>
    <xf numFmtId="0" fontId="9" fillId="35" borderId="18" xfId="58" applyFont="1" applyFill="1" applyBorder="1" applyAlignment="1">
      <alignment horizontal="left" vertical="center" wrapText="1"/>
      <protection/>
    </xf>
    <xf numFmtId="0" fontId="9" fillId="35" borderId="17" xfId="58" applyFont="1" applyFill="1" applyBorder="1" applyAlignment="1">
      <alignment horizontal="left" vertical="center" wrapText="1"/>
      <protection/>
    </xf>
    <xf numFmtId="0" fontId="9" fillId="0" borderId="17" xfId="58" applyFont="1" applyFill="1" applyBorder="1" applyAlignment="1">
      <alignment horizontal="left" vertical="center" wrapText="1"/>
      <protection/>
    </xf>
    <xf numFmtId="0" fontId="6" fillId="35" borderId="27" xfId="58" applyFont="1" applyFill="1" applyBorder="1" applyAlignment="1">
      <alignment horizontal="center" vertical="center" wrapText="1"/>
      <protection/>
    </xf>
    <xf numFmtId="0" fontId="6" fillId="35" borderId="28" xfId="58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left" vertical="center" wrapText="1"/>
      <protection/>
    </xf>
    <xf numFmtId="0" fontId="6" fillId="35" borderId="22" xfId="58" applyFont="1" applyFill="1" applyBorder="1" applyAlignment="1">
      <alignment horizontal="center" vertical="center" wrapText="1"/>
      <protection/>
    </xf>
    <xf numFmtId="0" fontId="6" fillId="35" borderId="25" xfId="58" applyFont="1" applyFill="1" applyBorder="1" applyAlignment="1">
      <alignment horizontal="center" vertical="center" wrapText="1"/>
      <protection/>
    </xf>
    <xf numFmtId="0" fontId="5" fillId="6" borderId="0" xfId="58" applyFont="1" applyFill="1" applyAlignment="1">
      <alignment horizontal="left" wrapText="1"/>
      <protection/>
    </xf>
    <xf numFmtId="0" fontId="4" fillId="6" borderId="0" xfId="58" applyFont="1" applyFill="1" applyAlignment="1">
      <alignment horizontal="center"/>
      <protection/>
    </xf>
    <xf numFmtId="0" fontId="5" fillId="6" borderId="17" xfId="58" applyFont="1" applyFill="1" applyBorder="1" applyAlignment="1">
      <alignment horizontal="center"/>
      <protection/>
    </xf>
    <xf numFmtId="0" fontId="5" fillId="6" borderId="29" xfId="58" applyFont="1" applyFill="1" applyBorder="1" applyAlignment="1">
      <alignment horizontal="center"/>
      <protection/>
    </xf>
    <xf numFmtId="10" fontId="2" fillId="33" borderId="0" xfId="61" applyNumberFormat="1" applyFont="1" applyFill="1" applyBorder="1" applyAlignment="1" applyProtection="1">
      <alignment horizontal="center" vertical="center"/>
      <protection locked="0"/>
    </xf>
    <xf numFmtId="0" fontId="2" fillId="6" borderId="0" xfId="58" applyFill="1" applyBorder="1" applyAlignment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876300</xdr:colOff>
      <xdr:row>4</xdr:row>
      <xdr:rowOff>171450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2"/>
  <sheetViews>
    <sheetView view="pageBreakPreview" zoomScaleSheetLayoutView="100" zoomScalePageLayoutView="0" workbookViewId="0" topLeftCell="A22">
      <selection activeCell="D18" sqref="D18"/>
    </sheetView>
  </sheetViews>
  <sheetFormatPr defaultColWidth="9.140625" defaultRowHeight="15"/>
  <cols>
    <col min="1" max="1" width="18.421875" style="20" customWidth="1"/>
    <col min="2" max="2" width="9.140625" style="20" customWidth="1"/>
    <col min="3" max="3" width="21.7109375" style="20" customWidth="1"/>
    <col min="4" max="4" width="34.00390625" style="20" customWidth="1"/>
    <col min="5" max="5" width="9.140625" style="20" customWidth="1"/>
    <col min="6" max="6" width="6.140625" style="20" customWidth="1"/>
    <col min="7" max="16384" width="9.140625" style="20" customWidth="1"/>
  </cols>
  <sheetData>
    <row r="1" spans="1:3" ht="15.75">
      <c r="A1" s="104"/>
      <c r="B1" s="19" t="s">
        <v>238</v>
      </c>
      <c r="C1" s="19"/>
    </row>
    <row r="2" spans="1:3" ht="15.75">
      <c r="A2" s="104"/>
      <c r="B2" s="19" t="s">
        <v>239</v>
      </c>
      <c r="C2" s="19"/>
    </row>
    <row r="3" spans="1:3" ht="15.75">
      <c r="A3" s="104"/>
      <c r="B3" s="19" t="s">
        <v>240</v>
      </c>
      <c r="C3" s="19"/>
    </row>
    <row r="4" spans="1:3" ht="15.75">
      <c r="A4" s="104"/>
      <c r="B4" s="19" t="s">
        <v>241</v>
      </c>
      <c r="C4" s="19"/>
    </row>
    <row r="5" spans="2:3" ht="15.75">
      <c r="B5" s="19" t="s">
        <v>242</v>
      </c>
      <c r="C5" s="19"/>
    </row>
    <row r="6" spans="2:3" ht="15.75">
      <c r="B6" s="19" t="s">
        <v>243</v>
      </c>
      <c r="C6" s="21" t="s">
        <v>244</v>
      </c>
    </row>
    <row r="7" ht="5.25" customHeight="1"/>
    <row r="8" spans="1:12" ht="18.75">
      <c r="A8" s="127" t="s">
        <v>274</v>
      </c>
      <c r="B8" s="127"/>
      <c r="C8" s="127"/>
      <c r="D8" s="127"/>
      <c r="E8" s="127"/>
      <c r="F8" s="127"/>
      <c r="G8" s="22"/>
      <c r="H8" s="22"/>
      <c r="I8" s="22"/>
      <c r="J8" s="22"/>
      <c r="K8" s="22"/>
      <c r="L8" s="22"/>
    </row>
    <row r="9" spans="7:12" ht="4.5" customHeight="1">
      <c r="G9" s="23"/>
      <c r="H9" s="23"/>
      <c r="I9" s="23"/>
      <c r="J9" s="23"/>
      <c r="K9" s="23"/>
      <c r="L9" s="23"/>
    </row>
    <row r="10" spans="1:12" ht="13.5" thickBot="1">
      <c r="A10" s="36"/>
      <c r="B10" s="36"/>
      <c r="C10" s="36"/>
      <c r="D10" s="36"/>
      <c r="E10" s="36"/>
      <c r="F10" s="36"/>
      <c r="G10" s="23"/>
      <c r="H10" s="23"/>
      <c r="I10" s="23"/>
      <c r="J10" s="23"/>
      <c r="K10" s="23"/>
      <c r="L10" s="23"/>
    </row>
    <row r="11" spans="1:12" ht="15.75">
      <c r="A11" s="36"/>
      <c r="B11" s="107" t="s">
        <v>245</v>
      </c>
      <c r="C11" s="108"/>
      <c r="D11" s="49"/>
      <c r="E11" s="36"/>
      <c r="F11" s="36"/>
      <c r="G11" s="23"/>
      <c r="H11" s="23"/>
      <c r="I11" s="23"/>
      <c r="J11" s="23"/>
      <c r="K11" s="23"/>
      <c r="L11" s="23"/>
    </row>
    <row r="12" spans="1:12" ht="15.75">
      <c r="A12" s="36"/>
      <c r="B12" s="128" t="s">
        <v>260</v>
      </c>
      <c r="C12" s="129"/>
      <c r="D12" s="50"/>
      <c r="E12" s="36"/>
      <c r="F12" s="36"/>
      <c r="G12" s="23"/>
      <c r="H12" s="23"/>
      <c r="I12" s="23"/>
      <c r="J12" s="23"/>
      <c r="K12" s="23"/>
      <c r="L12" s="23"/>
    </row>
    <row r="13" spans="1:12" ht="16.5" thickBot="1">
      <c r="A13" s="36"/>
      <c r="B13" s="109" t="s">
        <v>246</v>
      </c>
      <c r="C13" s="110"/>
      <c r="D13" s="51"/>
      <c r="E13" s="36"/>
      <c r="F13" s="36"/>
      <c r="G13" s="23"/>
      <c r="H13" s="23"/>
      <c r="I13" s="23"/>
      <c r="J13" s="23"/>
      <c r="K13" s="23"/>
      <c r="L13" s="23"/>
    </row>
    <row r="14" spans="1:12" ht="31.5" customHeight="1" thickBot="1">
      <c r="A14" s="36"/>
      <c r="B14" s="36"/>
      <c r="C14" s="36"/>
      <c r="D14" s="36"/>
      <c r="E14" s="131"/>
      <c r="F14" s="131"/>
      <c r="G14" s="23"/>
      <c r="H14" s="23"/>
      <c r="I14" s="23"/>
      <c r="J14" s="23"/>
      <c r="K14" s="23"/>
      <c r="L14" s="23"/>
    </row>
    <row r="15" spans="1:12" s="32" customFormat="1" ht="12.75" customHeight="1">
      <c r="A15" s="118" t="s">
        <v>231</v>
      </c>
      <c r="B15" s="111" t="s">
        <v>247</v>
      </c>
      <c r="C15" s="112"/>
      <c r="D15" s="88">
        <f>SUM(Specifikacija!M2)</f>
        <v>0</v>
      </c>
      <c r="E15" s="130"/>
      <c r="F15" s="130"/>
      <c r="G15" s="31"/>
      <c r="H15" s="31"/>
      <c r="I15" s="31"/>
      <c r="J15" s="31"/>
      <c r="K15" s="31"/>
      <c r="L15" s="31"/>
    </row>
    <row r="16" spans="1:12" s="32" customFormat="1" ht="15.75" hidden="1">
      <c r="A16" s="119"/>
      <c r="B16" s="113" t="s">
        <v>255</v>
      </c>
      <c r="C16" s="114"/>
      <c r="D16" s="88">
        <f>SUM(Specifikacija!O2)</f>
        <v>0</v>
      </c>
      <c r="E16" s="84"/>
      <c r="F16" s="85"/>
      <c r="G16" s="31"/>
      <c r="H16" s="31"/>
      <c r="I16" s="31"/>
      <c r="J16" s="31"/>
      <c r="K16" s="31"/>
      <c r="L16" s="31"/>
    </row>
    <row r="17" spans="1:12" s="32" customFormat="1" ht="13.5" customHeight="1">
      <c r="A17" s="119"/>
      <c r="B17" s="113" t="s">
        <v>248</v>
      </c>
      <c r="C17" s="114"/>
      <c r="D17" s="88">
        <f>SUM(D15:D16)</f>
        <v>0</v>
      </c>
      <c r="E17" s="84"/>
      <c r="F17" s="85"/>
      <c r="G17" s="31"/>
      <c r="H17" s="31"/>
      <c r="I17" s="31"/>
      <c r="J17" s="31"/>
      <c r="K17" s="31"/>
      <c r="L17" s="31"/>
    </row>
    <row r="18" spans="1:12" s="32" customFormat="1" ht="12.75" customHeight="1">
      <c r="A18" s="120" t="s">
        <v>232</v>
      </c>
      <c r="B18" s="105" t="s">
        <v>247</v>
      </c>
      <c r="C18" s="106"/>
      <c r="D18" s="89">
        <f>SUM(Specifikacija!M3:M18)</f>
        <v>0</v>
      </c>
      <c r="E18" s="130"/>
      <c r="F18" s="130"/>
      <c r="G18" s="31"/>
      <c r="H18" s="31"/>
      <c r="I18" s="31"/>
      <c r="J18" s="31"/>
      <c r="K18" s="31"/>
      <c r="L18" s="31"/>
    </row>
    <row r="19" spans="1:12" s="32" customFormat="1" ht="0.75" customHeight="1">
      <c r="A19" s="120"/>
      <c r="B19" s="105" t="s">
        <v>255</v>
      </c>
      <c r="C19" s="106"/>
      <c r="D19" s="89">
        <f>SUM(Specifikacija!O3:O18)</f>
        <v>0</v>
      </c>
      <c r="E19" s="84"/>
      <c r="F19" s="85"/>
      <c r="G19" s="31"/>
      <c r="H19" s="31"/>
      <c r="I19" s="31"/>
      <c r="J19" s="31"/>
      <c r="K19" s="31"/>
      <c r="L19" s="31"/>
    </row>
    <row r="20" spans="1:12" s="32" customFormat="1" ht="12.75" customHeight="1">
      <c r="A20" s="120"/>
      <c r="B20" s="105" t="s">
        <v>248</v>
      </c>
      <c r="C20" s="106"/>
      <c r="D20" s="89">
        <f>SUM('Ponuda zbir'!D18:D19)</f>
        <v>0</v>
      </c>
      <c r="E20" s="84"/>
      <c r="F20" s="85"/>
      <c r="G20" s="31"/>
      <c r="H20" s="31"/>
      <c r="I20" s="31"/>
      <c r="J20" s="31"/>
      <c r="K20" s="31"/>
      <c r="L20" s="31"/>
    </row>
    <row r="21" spans="1:12" s="32" customFormat="1" ht="12.75" customHeight="1">
      <c r="A21" s="119" t="s">
        <v>233</v>
      </c>
      <c r="B21" s="114" t="s">
        <v>247</v>
      </c>
      <c r="C21" s="117"/>
      <c r="D21" s="88">
        <f>SUM(Specifikacija!M19:M21)</f>
        <v>0</v>
      </c>
      <c r="E21" s="130"/>
      <c r="F21" s="130"/>
      <c r="G21" s="31"/>
      <c r="H21" s="31"/>
      <c r="I21" s="31"/>
      <c r="J21" s="31"/>
      <c r="K21" s="31"/>
      <c r="L21" s="31"/>
    </row>
    <row r="22" spans="1:12" s="32" customFormat="1" ht="0.75" customHeight="1">
      <c r="A22" s="119"/>
      <c r="B22" s="114" t="s">
        <v>255</v>
      </c>
      <c r="C22" s="117"/>
      <c r="D22" s="88">
        <f>SUM(Specifikacija!O19:O21)</f>
        <v>0</v>
      </c>
      <c r="E22" s="84"/>
      <c r="F22" s="85"/>
      <c r="G22" s="31"/>
      <c r="H22" s="31"/>
      <c r="I22" s="31"/>
      <c r="J22" s="31"/>
      <c r="K22" s="31"/>
      <c r="L22" s="31"/>
    </row>
    <row r="23" spans="1:12" s="32" customFormat="1" ht="12.75" customHeight="1">
      <c r="A23" s="119"/>
      <c r="B23" s="114" t="s">
        <v>248</v>
      </c>
      <c r="C23" s="117"/>
      <c r="D23" s="88">
        <f>SUM(D21:D22)</f>
        <v>0</v>
      </c>
      <c r="E23" s="84"/>
      <c r="F23" s="85"/>
      <c r="G23" s="31"/>
      <c r="H23" s="31"/>
      <c r="I23" s="31"/>
      <c r="J23" s="31"/>
      <c r="K23" s="31"/>
      <c r="L23" s="31"/>
    </row>
    <row r="24" spans="1:12" s="32" customFormat="1" ht="12.75" customHeight="1">
      <c r="A24" s="120" t="s">
        <v>234</v>
      </c>
      <c r="B24" s="105" t="s">
        <v>247</v>
      </c>
      <c r="C24" s="106"/>
      <c r="D24" s="89">
        <f>SUM(Specifikacija!M22:M51)</f>
        <v>0</v>
      </c>
      <c r="E24" s="130"/>
      <c r="F24" s="130"/>
      <c r="G24" s="31"/>
      <c r="H24" s="31"/>
      <c r="I24" s="31"/>
      <c r="J24" s="31"/>
      <c r="K24" s="31"/>
      <c r="L24" s="31"/>
    </row>
    <row r="25" spans="1:12" s="32" customFormat="1" ht="0.75" customHeight="1">
      <c r="A25" s="120"/>
      <c r="B25" s="105" t="s">
        <v>255</v>
      </c>
      <c r="C25" s="106"/>
      <c r="D25" s="89">
        <f>SUM(Specifikacija!O22:O51)</f>
        <v>0</v>
      </c>
      <c r="E25" s="84"/>
      <c r="F25" s="85"/>
      <c r="G25" s="31"/>
      <c r="H25" s="31"/>
      <c r="I25" s="31"/>
      <c r="J25" s="31"/>
      <c r="K25" s="31"/>
      <c r="L25" s="31"/>
    </row>
    <row r="26" spans="1:12" s="32" customFormat="1" ht="12.75" customHeight="1">
      <c r="A26" s="120"/>
      <c r="B26" s="105" t="s">
        <v>248</v>
      </c>
      <c r="C26" s="106"/>
      <c r="D26" s="89">
        <f>SUM(D24:D25)</f>
        <v>0</v>
      </c>
      <c r="E26" s="84"/>
      <c r="F26" s="85"/>
      <c r="G26" s="31"/>
      <c r="H26" s="31"/>
      <c r="I26" s="31"/>
      <c r="J26" s="31"/>
      <c r="K26" s="31"/>
      <c r="L26" s="31"/>
    </row>
    <row r="27" spans="1:12" s="32" customFormat="1" ht="12.75" customHeight="1">
      <c r="A27" s="119" t="s">
        <v>235</v>
      </c>
      <c r="B27" s="114" t="s">
        <v>247</v>
      </c>
      <c r="C27" s="117"/>
      <c r="D27" s="88">
        <f>SUM(Specifikacija!M52:M64)</f>
        <v>0</v>
      </c>
      <c r="E27" s="130"/>
      <c r="F27" s="130"/>
      <c r="G27" s="31"/>
      <c r="H27" s="31"/>
      <c r="I27" s="31"/>
      <c r="J27" s="31"/>
      <c r="K27" s="31"/>
      <c r="L27" s="31"/>
    </row>
    <row r="28" spans="1:12" s="32" customFormat="1" ht="0.75" customHeight="1">
      <c r="A28" s="119"/>
      <c r="B28" s="114" t="s">
        <v>255</v>
      </c>
      <c r="C28" s="117"/>
      <c r="D28" s="88">
        <f>SUM(Specifikacija!O52:O64)</f>
        <v>0</v>
      </c>
      <c r="E28" s="84"/>
      <c r="F28" s="85"/>
      <c r="G28" s="31"/>
      <c r="H28" s="31"/>
      <c r="I28" s="31"/>
      <c r="J28" s="31"/>
      <c r="K28" s="31"/>
      <c r="L28" s="31"/>
    </row>
    <row r="29" spans="1:12" s="32" customFormat="1" ht="12.75" customHeight="1">
      <c r="A29" s="119"/>
      <c r="B29" s="114" t="s">
        <v>248</v>
      </c>
      <c r="C29" s="117"/>
      <c r="D29" s="88">
        <f>SUM(D27:D28)</f>
        <v>0</v>
      </c>
      <c r="E29" s="84"/>
      <c r="F29" s="85"/>
      <c r="G29" s="31"/>
      <c r="H29" s="31"/>
      <c r="I29" s="31"/>
      <c r="J29" s="31"/>
      <c r="K29" s="31"/>
      <c r="L29" s="31"/>
    </row>
    <row r="30" spans="1:12" s="32" customFormat="1" ht="12" customHeight="1">
      <c r="A30" s="120" t="s">
        <v>236</v>
      </c>
      <c r="B30" s="105" t="s">
        <v>247</v>
      </c>
      <c r="C30" s="106"/>
      <c r="D30" s="89">
        <f>SUM(Specifikacija!M65:M128)</f>
        <v>0</v>
      </c>
      <c r="E30" s="130"/>
      <c r="F30" s="130"/>
      <c r="G30" s="31"/>
      <c r="H30" s="31"/>
      <c r="I30" s="31"/>
      <c r="J30" s="31"/>
      <c r="K30" s="31"/>
      <c r="L30" s="31"/>
    </row>
    <row r="31" spans="1:12" s="32" customFormat="1" ht="12.75" customHeight="1" hidden="1">
      <c r="A31" s="120"/>
      <c r="B31" s="105" t="s">
        <v>255</v>
      </c>
      <c r="C31" s="106"/>
      <c r="D31" s="89">
        <f>SUM(Specifikacija!O65:O128)</f>
        <v>0</v>
      </c>
      <c r="E31" s="84"/>
      <c r="F31" s="85"/>
      <c r="G31" s="31"/>
      <c r="H31" s="31"/>
      <c r="I31" s="31"/>
      <c r="J31" s="31"/>
      <c r="K31" s="31"/>
      <c r="L31" s="31"/>
    </row>
    <row r="32" spans="1:12" s="32" customFormat="1" ht="12.75" customHeight="1">
      <c r="A32" s="120"/>
      <c r="B32" s="105" t="s">
        <v>248</v>
      </c>
      <c r="C32" s="106"/>
      <c r="D32" s="89">
        <f>SUM(D30:D31)</f>
        <v>0</v>
      </c>
      <c r="E32" s="84"/>
      <c r="F32" s="85"/>
      <c r="G32" s="31"/>
      <c r="H32" s="31"/>
      <c r="I32" s="31"/>
      <c r="J32" s="31"/>
      <c r="K32" s="31"/>
      <c r="L32" s="31"/>
    </row>
    <row r="33" spans="1:12" s="32" customFormat="1" ht="12.75" customHeight="1">
      <c r="A33" s="119" t="s">
        <v>237</v>
      </c>
      <c r="B33" s="114" t="s">
        <v>247</v>
      </c>
      <c r="C33" s="117"/>
      <c r="D33" s="88">
        <f>SUM(Specifikacija!M129:M131)</f>
        <v>0</v>
      </c>
      <c r="E33" s="130"/>
      <c r="F33" s="130"/>
      <c r="G33" s="31"/>
      <c r="H33" s="31"/>
      <c r="I33" s="31"/>
      <c r="J33" s="31"/>
      <c r="K33" s="31"/>
      <c r="L33" s="31"/>
    </row>
    <row r="34" spans="1:12" s="32" customFormat="1" ht="0.75" customHeight="1">
      <c r="A34" s="119"/>
      <c r="B34" s="114" t="s">
        <v>255</v>
      </c>
      <c r="C34" s="117"/>
      <c r="D34" s="88">
        <f>SUM(Specifikacija!O129:O131)</f>
        <v>0</v>
      </c>
      <c r="E34" s="84"/>
      <c r="F34" s="85"/>
      <c r="G34" s="31"/>
      <c r="H34" s="31"/>
      <c r="I34" s="31"/>
      <c r="J34" s="31"/>
      <c r="K34" s="31"/>
      <c r="L34" s="31"/>
    </row>
    <row r="35" spans="1:12" s="32" customFormat="1" ht="12.75" customHeight="1">
      <c r="A35" s="119"/>
      <c r="B35" s="114" t="s">
        <v>248</v>
      </c>
      <c r="C35" s="117"/>
      <c r="D35" s="88">
        <f>SUM(D33:D34)</f>
        <v>0</v>
      </c>
      <c r="E35" s="84"/>
      <c r="F35" s="85"/>
      <c r="G35" s="31"/>
      <c r="H35" s="31"/>
      <c r="I35" s="31"/>
      <c r="J35" s="31"/>
      <c r="K35" s="31"/>
      <c r="L35" s="31"/>
    </row>
    <row r="36" spans="1:12" s="32" customFormat="1" ht="12" customHeight="1">
      <c r="A36" s="120" t="s">
        <v>272</v>
      </c>
      <c r="B36" s="105" t="s">
        <v>247</v>
      </c>
      <c r="C36" s="106"/>
      <c r="D36" s="89">
        <f>SUM(Specifikacija!M132:M153)</f>
        <v>0</v>
      </c>
      <c r="E36" s="130"/>
      <c r="F36" s="130"/>
      <c r="G36" s="31"/>
      <c r="H36" s="31"/>
      <c r="I36" s="31"/>
      <c r="J36" s="31"/>
      <c r="K36" s="31"/>
      <c r="L36" s="31"/>
    </row>
    <row r="37" spans="1:12" s="32" customFormat="1" ht="12.75" customHeight="1" hidden="1">
      <c r="A37" s="120"/>
      <c r="B37" s="105" t="s">
        <v>255</v>
      </c>
      <c r="C37" s="106"/>
      <c r="D37" s="89">
        <f>SUM(Specifikacija!O133:O153)</f>
        <v>0</v>
      </c>
      <c r="E37" s="86"/>
      <c r="F37" s="87"/>
      <c r="G37" s="31"/>
      <c r="H37" s="31"/>
      <c r="I37" s="31"/>
      <c r="J37" s="31"/>
      <c r="K37" s="31"/>
      <c r="L37" s="31"/>
    </row>
    <row r="38" spans="1:12" s="32" customFormat="1" ht="13.5" customHeight="1" thickBot="1">
      <c r="A38" s="123"/>
      <c r="B38" s="115" t="s">
        <v>248</v>
      </c>
      <c r="C38" s="116"/>
      <c r="D38" s="89">
        <f>SUM(D36:D37)</f>
        <v>0</v>
      </c>
      <c r="E38" s="86"/>
      <c r="F38" s="87"/>
      <c r="G38" s="31"/>
      <c r="H38" s="31"/>
      <c r="I38" s="31"/>
      <c r="J38" s="31"/>
      <c r="K38" s="31"/>
      <c r="L38" s="31"/>
    </row>
    <row r="39" spans="1:12" s="32" customFormat="1" ht="12" customHeight="1">
      <c r="A39" s="39"/>
      <c r="B39" s="121" t="s">
        <v>247</v>
      </c>
      <c r="C39" s="122"/>
      <c r="D39" s="88">
        <f>SUM(D15,D18,D21,D24,D27,D30,D33,D36)</f>
        <v>0</v>
      </c>
      <c r="E39" s="37"/>
      <c r="F39" s="38"/>
      <c r="G39" s="31"/>
      <c r="H39" s="31"/>
      <c r="I39" s="31"/>
      <c r="J39" s="31"/>
      <c r="K39" s="31"/>
      <c r="L39" s="31"/>
    </row>
    <row r="40" spans="1:12" s="32" customFormat="1" ht="12.75" customHeight="1" hidden="1">
      <c r="A40" s="39"/>
      <c r="B40" s="121" t="s">
        <v>255</v>
      </c>
      <c r="C40" s="122"/>
      <c r="D40" s="88">
        <f>SUM(D16,D19,D22,D25,D28,D31,D34,D37)</f>
        <v>0</v>
      </c>
      <c r="E40" s="37"/>
      <c r="F40" s="38"/>
      <c r="G40" s="31"/>
      <c r="H40" s="31"/>
      <c r="I40" s="31"/>
      <c r="J40" s="31"/>
      <c r="K40" s="31"/>
      <c r="L40" s="31"/>
    </row>
    <row r="41" spans="1:12" s="32" customFormat="1" ht="16.5" thickBot="1">
      <c r="A41" s="39"/>
      <c r="B41" s="124" t="s">
        <v>248</v>
      </c>
      <c r="C41" s="125"/>
      <c r="D41" s="88">
        <f>SUM(D17,D20,D23,D26,D29,D32,D35,D38)</f>
        <v>0</v>
      </c>
      <c r="E41" s="37"/>
      <c r="F41" s="38"/>
      <c r="G41" s="31"/>
      <c r="H41" s="31"/>
      <c r="I41" s="31"/>
      <c r="J41" s="31"/>
      <c r="K41" s="31"/>
      <c r="L41" s="31"/>
    </row>
    <row r="42" spans="1:12" ht="4.5" customHeight="1">
      <c r="A42" s="36"/>
      <c r="B42" s="36"/>
      <c r="C42" s="36"/>
      <c r="D42" s="36"/>
      <c r="E42" s="36"/>
      <c r="F42" s="36"/>
      <c r="G42" s="23"/>
      <c r="H42" s="23"/>
      <c r="I42" s="23"/>
      <c r="J42" s="23"/>
      <c r="K42" s="23"/>
      <c r="L42" s="23"/>
    </row>
    <row r="43" spans="1:12" ht="9.75" customHeight="1" hidden="1">
      <c r="A43" s="36"/>
      <c r="B43" s="36"/>
      <c r="C43" s="36"/>
      <c r="D43" s="36"/>
      <c r="E43" s="36"/>
      <c r="F43" s="36"/>
      <c r="G43" s="23"/>
      <c r="H43" s="23"/>
      <c r="I43" s="23"/>
      <c r="J43" s="23"/>
      <c r="K43" s="23"/>
      <c r="L43" s="23"/>
    </row>
    <row r="44" spans="1:12" ht="18" customHeight="1">
      <c r="A44" s="126" t="s">
        <v>249</v>
      </c>
      <c r="B44" s="126"/>
      <c r="C44" s="126"/>
      <c r="D44" s="126"/>
      <c r="E44" s="126"/>
      <c r="F44" s="126"/>
      <c r="G44" s="23"/>
      <c r="H44" s="23"/>
      <c r="I44" s="23"/>
      <c r="J44" s="23"/>
      <c r="K44" s="23"/>
      <c r="L44" s="23"/>
    </row>
    <row r="45" spans="1:12" ht="16.5" customHeight="1">
      <c r="A45" s="126"/>
      <c r="B45" s="126"/>
      <c r="C45" s="126"/>
      <c r="D45" s="126"/>
      <c r="E45" s="126"/>
      <c r="F45" s="126"/>
      <c r="G45" s="23"/>
      <c r="H45" s="23"/>
      <c r="I45" s="23"/>
      <c r="J45" s="23"/>
      <c r="K45" s="23"/>
      <c r="L45" s="23"/>
    </row>
    <row r="46" spans="1:12" ht="33.75" customHeight="1">
      <c r="A46" s="126"/>
      <c r="B46" s="126"/>
      <c r="C46" s="126"/>
      <c r="D46" s="126"/>
      <c r="E46" s="126"/>
      <c r="F46" s="126"/>
      <c r="G46" s="23"/>
      <c r="H46" s="23"/>
      <c r="I46" s="23"/>
      <c r="J46" s="23"/>
      <c r="K46" s="23"/>
      <c r="L46" s="23"/>
    </row>
    <row r="47" spans="7:9" ht="8.25" customHeight="1">
      <c r="G47" s="22"/>
      <c r="H47" s="22"/>
      <c r="I47" s="22"/>
    </row>
    <row r="48" spans="3:9" ht="12.75">
      <c r="C48" s="77" t="s">
        <v>250</v>
      </c>
      <c r="D48" s="24"/>
      <c r="E48" s="40" t="s">
        <v>251</v>
      </c>
      <c r="G48" s="23"/>
      <c r="H48" s="23"/>
      <c r="I48" s="23"/>
    </row>
    <row r="49" spans="3:9" ht="12.75">
      <c r="C49" s="77" t="s">
        <v>273</v>
      </c>
      <c r="D49" s="24"/>
      <c r="E49" s="40" t="s">
        <v>251</v>
      </c>
      <c r="G49" s="23"/>
      <c r="H49" s="23"/>
      <c r="I49" s="23"/>
    </row>
    <row r="50" spans="7:9" ht="12.75">
      <c r="G50" s="23"/>
      <c r="H50" s="23"/>
      <c r="I50" s="23"/>
    </row>
    <row r="51" spans="1:10" ht="15.75">
      <c r="A51" s="25" t="s">
        <v>252</v>
      </c>
      <c r="B51" s="26"/>
      <c r="D51" s="90" t="s">
        <v>253</v>
      </c>
      <c r="E51" s="91" t="s">
        <v>254</v>
      </c>
      <c r="F51" s="28"/>
      <c r="G51" s="23"/>
      <c r="H51" s="23"/>
      <c r="I51" s="23"/>
      <c r="J51" s="29"/>
    </row>
    <row r="52" spans="2:10" ht="15.75">
      <c r="B52" s="25"/>
      <c r="C52" s="30"/>
      <c r="D52" s="28"/>
      <c r="E52" s="92"/>
      <c r="F52" s="28"/>
      <c r="G52" s="27"/>
      <c r="I52" s="29"/>
      <c r="J52" s="29"/>
    </row>
  </sheetData>
  <sheetProtection password="8999" sheet="1"/>
  <mergeCells count="50">
    <mergeCell ref="E33:F33"/>
    <mergeCell ref="E36:F36"/>
    <mergeCell ref="E14:F14"/>
    <mergeCell ref="E15:F15"/>
    <mergeCell ref="E18:F18"/>
    <mergeCell ref="E21:F21"/>
    <mergeCell ref="E24:F24"/>
    <mergeCell ref="B41:C41"/>
    <mergeCell ref="A44:F46"/>
    <mergeCell ref="A8:F8"/>
    <mergeCell ref="A30:A32"/>
    <mergeCell ref="B12:C12"/>
    <mergeCell ref="B33:C33"/>
    <mergeCell ref="B34:C34"/>
    <mergeCell ref="B35:C35"/>
    <mergeCell ref="E27:F27"/>
    <mergeCell ref="E30:F30"/>
    <mergeCell ref="B39:C39"/>
    <mergeCell ref="B29:C29"/>
    <mergeCell ref="B36:C36"/>
    <mergeCell ref="B32:C32"/>
    <mergeCell ref="A33:A35"/>
    <mergeCell ref="B40:C40"/>
    <mergeCell ref="A36:A38"/>
    <mergeCell ref="B30:C30"/>
    <mergeCell ref="B31:C31"/>
    <mergeCell ref="A27:A29"/>
    <mergeCell ref="B26:C26"/>
    <mergeCell ref="A15:A17"/>
    <mergeCell ref="A18:A20"/>
    <mergeCell ref="A21:A23"/>
    <mergeCell ref="A24:A26"/>
    <mergeCell ref="B16:C16"/>
    <mergeCell ref="B18:C18"/>
    <mergeCell ref="B37:C37"/>
    <mergeCell ref="B38:C38"/>
    <mergeCell ref="B21:C21"/>
    <mergeCell ref="B22:C22"/>
    <mergeCell ref="B23:C23"/>
    <mergeCell ref="B19:C19"/>
    <mergeCell ref="B20:C20"/>
    <mergeCell ref="B27:C27"/>
    <mergeCell ref="B28:C28"/>
    <mergeCell ref="B25:C25"/>
    <mergeCell ref="A1:A4"/>
    <mergeCell ref="B24:C24"/>
    <mergeCell ref="B11:C11"/>
    <mergeCell ref="B13:C13"/>
    <mergeCell ref="B15:C15"/>
    <mergeCell ref="B17:C17"/>
  </mergeCells>
  <dataValidations count="2"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  <dataValidation type="whole" allowBlank="1" showInputMessage="1" showErrorMessage="1" promptTitle="Unesite PIB" prompt="Unesite PIB ponuđača 9 cifara" sqref="D13">
      <formula1>0</formula1>
      <formula2>999999999</formula2>
    </dataValidation>
  </dataValidations>
  <hyperlinks>
    <hyperlink ref="C6" r:id="rId1" display="www.dzindjija.rs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73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4.140625" style="0" customWidth="1"/>
    <col min="2" max="2" width="5.00390625" style="16" customWidth="1"/>
    <col min="3" max="3" width="43.421875" style="0" customWidth="1"/>
    <col min="4" max="4" width="0.13671875" style="0" hidden="1" customWidth="1"/>
    <col min="5" max="5" width="6.28125" style="0" customWidth="1"/>
    <col min="6" max="6" width="6.57421875" style="67" customWidth="1"/>
    <col min="7" max="7" width="8.421875" style="0" hidden="1" customWidth="1"/>
    <col min="8" max="8" width="0.13671875" style="0" hidden="1" customWidth="1"/>
    <col min="9" max="9" width="11.57421875" style="0" hidden="1" customWidth="1"/>
    <col min="10" max="10" width="13.28125" style="0" hidden="1" customWidth="1"/>
    <col min="11" max="11" width="16.140625" style="0" customWidth="1"/>
    <col min="12" max="12" width="10.140625" style="0" customWidth="1"/>
    <col min="13" max="13" width="13.28125" style="0" customWidth="1"/>
    <col min="14" max="14" width="8.57421875" style="0" hidden="1" customWidth="1"/>
    <col min="15" max="15" width="16.28125" style="0" hidden="1" customWidth="1"/>
    <col min="16" max="16" width="13.57421875" style="0" customWidth="1"/>
    <col min="17" max="17" width="30.57421875" style="0" customWidth="1"/>
  </cols>
  <sheetData>
    <row r="1" spans="1:17" ht="75.75" customHeight="1">
      <c r="A1" s="83" t="s">
        <v>0</v>
      </c>
      <c r="B1" s="35" t="s">
        <v>1</v>
      </c>
      <c r="C1" s="33" t="s">
        <v>2</v>
      </c>
      <c r="D1" s="33" t="s">
        <v>0</v>
      </c>
      <c r="E1" s="35" t="s">
        <v>3</v>
      </c>
      <c r="F1" s="35" t="s">
        <v>4</v>
      </c>
      <c r="G1" s="34" t="s">
        <v>5</v>
      </c>
      <c r="H1" s="34" t="s">
        <v>263</v>
      </c>
      <c r="I1" s="35" t="s">
        <v>6</v>
      </c>
      <c r="J1" s="35" t="s">
        <v>7</v>
      </c>
      <c r="K1" s="35" t="s">
        <v>256</v>
      </c>
      <c r="L1" s="35" t="s">
        <v>257</v>
      </c>
      <c r="M1" s="35" t="s">
        <v>247</v>
      </c>
      <c r="N1" s="35" t="s">
        <v>258</v>
      </c>
      <c r="O1" s="35" t="s">
        <v>259</v>
      </c>
      <c r="P1" s="35" t="s">
        <v>248</v>
      </c>
      <c r="Q1" s="35" t="s">
        <v>262</v>
      </c>
    </row>
    <row r="2" spans="1:17" ht="30">
      <c r="A2" s="79">
        <v>1</v>
      </c>
      <c r="B2" s="17">
        <v>1</v>
      </c>
      <c r="C2" s="8" t="s">
        <v>8</v>
      </c>
      <c r="D2" s="1" t="s">
        <v>9</v>
      </c>
      <c r="E2" s="12" t="s">
        <v>10</v>
      </c>
      <c r="F2" s="61">
        <v>400</v>
      </c>
      <c r="G2" s="2">
        <f>H2/1.2</f>
        <v>50</v>
      </c>
      <c r="H2" s="2">
        <v>60</v>
      </c>
      <c r="I2" s="2">
        <f>F2*G2</f>
        <v>20000</v>
      </c>
      <c r="J2" s="2">
        <f>I2*1.2</f>
        <v>24000</v>
      </c>
      <c r="K2" s="46"/>
      <c r="L2" s="47"/>
      <c r="M2" s="93">
        <f>F2*L2</f>
        <v>0</v>
      </c>
      <c r="N2" s="94">
        <v>0.2</v>
      </c>
      <c r="O2" s="93">
        <f>M2*N2</f>
        <v>0</v>
      </c>
      <c r="P2" s="93">
        <f>SUM(M2+O2)</f>
        <v>0</v>
      </c>
      <c r="Q2" s="46"/>
    </row>
    <row r="3" spans="1:17" ht="30">
      <c r="A3" s="137">
        <v>2</v>
      </c>
      <c r="B3" s="18">
        <v>1</v>
      </c>
      <c r="C3" s="9" t="s">
        <v>201</v>
      </c>
      <c r="D3" s="3" t="s">
        <v>11</v>
      </c>
      <c r="E3" s="13" t="s">
        <v>12</v>
      </c>
      <c r="F3" s="62">
        <v>5</v>
      </c>
      <c r="G3" s="6">
        <f aca="true" t="shared" si="0" ref="G3:G10">H3/1.2</f>
        <v>141</v>
      </c>
      <c r="H3" s="6">
        <v>169.2</v>
      </c>
      <c r="I3" s="6">
        <f aca="true" t="shared" si="1" ref="I3:I66">F3*G3</f>
        <v>705</v>
      </c>
      <c r="J3" s="6">
        <f aca="true" t="shared" si="2" ref="J3:J65">I3*1.2</f>
        <v>846</v>
      </c>
      <c r="K3" s="45"/>
      <c r="L3" s="48"/>
      <c r="M3" s="95">
        <f aca="true" t="shared" si="3" ref="M3:M65">F3*L3</f>
        <v>0</v>
      </c>
      <c r="N3" s="96">
        <v>0.2</v>
      </c>
      <c r="O3" s="95">
        <f aca="true" t="shared" si="4" ref="O3:O65">M3*N3</f>
        <v>0</v>
      </c>
      <c r="P3" s="95">
        <f aca="true" t="shared" si="5" ref="P3:P65">SUM(M3+O3)</f>
        <v>0</v>
      </c>
      <c r="Q3" s="45"/>
    </row>
    <row r="4" spans="1:17" ht="15">
      <c r="A4" s="137"/>
      <c r="B4" s="18">
        <v>2</v>
      </c>
      <c r="C4" s="9" t="s">
        <v>202</v>
      </c>
      <c r="D4" s="3" t="s">
        <v>11</v>
      </c>
      <c r="E4" s="13" t="s">
        <v>12</v>
      </c>
      <c r="F4" s="62">
        <v>1</v>
      </c>
      <c r="G4" s="6">
        <f t="shared" si="0"/>
        <v>1080</v>
      </c>
      <c r="H4" s="6">
        <v>1296</v>
      </c>
      <c r="I4" s="6">
        <f t="shared" si="1"/>
        <v>1080</v>
      </c>
      <c r="J4" s="6">
        <f t="shared" si="2"/>
        <v>1296</v>
      </c>
      <c r="K4" s="45"/>
      <c r="L4" s="48"/>
      <c r="M4" s="95">
        <f t="shared" si="3"/>
        <v>0</v>
      </c>
      <c r="N4" s="96">
        <v>0.2</v>
      </c>
      <c r="O4" s="95">
        <f t="shared" si="4"/>
        <v>0</v>
      </c>
      <c r="P4" s="95">
        <f t="shared" si="5"/>
        <v>0</v>
      </c>
      <c r="Q4" s="45"/>
    </row>
    <row r="5" spans="1:17" ht="15">
      <c r="A5" s="137"/>
      <c r="B5" s="18">
        <v>3</v>
      </c>
      <c r="C5" s="9" t="s">
        <v>203</v>
      </c>
      <c r="D5" s="3" t="s">
        <v>11</v>
      </c>
      <c r="E5" s="13" t="s">
        <v>12</v>
      </c>
      <c r="F5" s="62">
        <v>1</v>
      </c>
      <c r="G5" s="6">
        <f t="shared" si="0"/>
        <v>1080</v>
      </c>
      <c r="H5" s="6">
        <v>1296</v>
      </c>
      <c r="I5" s="6">
        <f t="shared" si="1"/>
        <v>1080</v>
      </c>
      <c r="J5" s="6">
        <f t="shared" si="2"/>
        <v>1296</v>
      </c>
      <c r="K5" s="45"/>
      <c r="L5" s="48"/>
      <c r="M5" s="95">
        <f t="shared" si="3"/>
        <v>0</v>
      </c>
      <c r="N5" s="96">
        <v>0.2</v>
      </c>
      <c r="O5" s="95">
        <f t="shared" si="4"/>
        <v>0</v>
      </c>
      <c r="P5" s="95">
        <f t="shared" si="5"/>
        <v>0</v>
      </c>
      <c r="Q5" s="45"/>
    </row>
    <row r="6" spans="1:17" ht="15">
      <c r="A6" s="137"/>
      <c r="B6" s="18">
        <v>5</v>
      </c>
      <c r="C6" s="9" t="s">
        <v>224</v>
      </c>
      <c r="D6" s="3" t="s">
        <v>11</v>
      </c>
      <c r="E6" s="13" t="s">
        <v>12</v>
      </c>
      <c r="F6" s="62">
        <v>3</v>
      </c>
      <c r="G6" s="6">
        <f t="shared" si="0"/>
        <v>247.00833333333335</v>
      </c>
      <c r="H6" s="6">
        <v>296.41</v>
      </c>
      <c r="I6" s="6">
        <f t="shared" si="1"/>
        <v>741.0250000000001</v>
      </c>
      <c r="J6" s="6">
        <f t="shared" si="2"/>
        <v>889.2300000000001</v>
      </c>
      <c r="K6" s="45"/>
      <c r="L6" s="48"/>
      <c r="M6" s="95">
        <f t="shared" si="3"/>
        <v>0</v>
      </c>
      <c r="N6" s="96">
        <v>0.2</v>
      </c>
      <c r="O6" s="95">
        <f t="shared" si="4"/>
        <v>0</v>
      </c>
      <c r="P6" s="95">
        <f t="shared" si="5"/>
        <v>0</v>
      </c>
      <c r="Q6" s="45"/>
    </row>
    <row r="7" spans="1:17" ht="15">
      <c r="A7" s="137"/>
      <c r="B7" s="18">
        <v>6</v>
      </c>
      <c r="C7" s="9" t="s">
        <v>13</v>
      </c>
      <c r="D7" s="3" t="s">
        <v>11</v>
      </c>
      <c r="E7" s="13" t="s">
        <v>12</v>
      </c>
      <c r="F7" s="62">
        <v>5</v>
      </c>
      <c r="G7" s="6">
        <f t="shared" si="0"/>
        <v>262.5</v>
      </c>
      <c r="H7" s="6">
        <v>315</v>
      </c>
      <c r="I7" s="6">
        <f t="shared" si="1"/>
        <v>1312.5</v>
      </c>
      <c r="J7" s="6">
        <f t="shared" si="2"/>
        <v>1575</v>
      </c>
      <c r="K7" s="45"/>
      <c r="L7" s="48"/>
      <c r="M7" s="95">
        <f t="shared" si="3"/>
        <v>0</v>
      </c>
      <c r="N7" s="96">
        <v>0.2</v>
      </c>
      <c r="O7" s="95">
        <f t="shared" si="4"/>
        <v>0</v>
      </c>
      <c r="P7" s="95">
        <f t="shared" si="5"/>
        <v>0</v>
      </c>
      <c r="Q7" s="45"/>
    </row>
    <row r="8" spans="1:17" ht="45">
      <c r="A8" s="137"/>
      <c r="B8" s="18">
        <v>7</v>
      </c>
      <c r="C8" s="9" t="s">
        <v>14</v>
      </c>
      <c r="D8" s="3" t="s">
        <v>11</v>
      </c>
      <c r="E8" s="13" t="s">
        <v>15</v>
      </c>
      <c r="F8" s="62">
        <v>140</v>
      </c>
      <c r="G8" s="6">
        <f t="shared" si="0"/>
        <v>190.425</v>
      </c>
      <c r="H8" s="6">
        <v>228.51</v>
      </c>
      <c r="I8" s="6">
        <f t="shared" si="1"/>
        <v>26659.5</v>
      </c>
      <c r="J8" s="6">
        <f t="shared" si="2"/>
        <v>31991.399999999998</v>
      </c>
      <c r="K8" s="45"/>
      <c r="L8" s="48"/>
      <c r="M8" s="95">
        <f t="shared" si="3"/>
        <v>0</v>
      </c>
      <c r="N8" s="96">
        <v>0.2</v>
      </c>
      <c r="O8" s="95">
        <f t="shared" si="4"/>
        <v>0</v>
      </c>
      <c r="P8" s="95">
        <f t="shared" si="5"/>
        <v>0</v>
      </c>
      <c r="Q8" s="45"/>
    </row>
    <row r="9" spans="1:17" ht="15">
      <c r="A9" s="137"/>
      <c r="B9" s="18">
        <v>8</v>
      </c>
      <c r="C9" s="9" t="s">
        <v>16</v>
      </c>
      <c r="D9" s="3" t="s">
        <v>11</v>
      </c>
      <c r="E9" s="13" t="s">
        <v>12</v>
      </c>
      <c r="F9" s="62">
        <v>2</v>
      </c>
      <c r="G9" s="6">
        <f t="shared" si="0"/>
        <v>176</v>
      </c>
      <c r="H9" s="6">
        <v>211.2</v>
      </c>
      <c r="I9" s="6">
        <f t="shared" si="1"/>
        <v>352</v>
      </c>
      <c r="J9" s="6">
        <f t="shared" si="2"/>
        <v>422.4</v>
      </c>
      <c r="K9" s="45"/>
      <c r="L9" s="48"/>
      <c r="M9" s="95">
        <f t="shared" si="3"/>
        <v>0</v>
      </c>
      <c r="N9" s="96">
        <v>0.2</v>
      </c>
      <c r="O9" s="95">
        <f t="shared" si="4"/>
        <v>0</v>
      </c>
      <c r="P9" s="95">
        <f t="shared" si="5"/>
        <v>0</v>
      </c>
      <c r="Q9" s="45"/>
    </row>
    <row r="10" spans="1:17" ht="30">
      <c r="A10" s="137"/>
      <c r="B10" s="18">
        <v>9</v>
      </c>
      <c r="C10" s="9" t="s">
        <v>17</v>
      </c>
      <c r="D10" s="3" t="s">
        <v>11</v>
      </c>
      <c r="E10" s="13" t="s">
        <v>218</v>
      </c>
      <c r="F10" s="62">
        <v>10</v>
      </c>
      <c r="G10" s="6">
        <f t="shared" si="0"/>
        <v>826.875</v>
      </c>
      <c r="H10" s="6">
        <v>992.25</v>
      </c>
      <c r="I10" s="6">
        <f t="shared" si="1"/>
        <v>8268.75</v>
      </c>
      <c r="J10" s="6">
        <f t="shared" si="2"/>
        <v>9922.5</v>
      </c>
      <c r="K10" s="45"/>
      <c r="L10" s="48"/>
      <c r="M10" s="95">
        <f t="shared" si="3"/>
        <v>0</v>
      </c>
      <c r="N10" s="96">
        <v>0.2</v>
      </c>
      <c r="O10" s="95">
        <f t="shared" si="4"/>
        <v>0</v>
      </c>
      <c r="P10" s="95">
        <f t="shared" si="5"/>
        <v>0</v>
      </c>
      <c r="Q10" s="45"/>
    </row>
    <row r="11" spans="1:17" ht="20.25" customHeight="1">
      <c r="A11" s="137"/>
      <c r="B11" s="18">
        <v>10</v>
      </c>
      <c r="C11" s="9" t="s">
        <v>18</v>
      </c>
      <c r="D11" s="3" t="s">
        <v>11</v>
      </c>
      <c r="E11" s="13" t="s">
        <v>204</v>
      </c>
      <c r="F11" s="62">
        <v>6</v>
      </c>
      <c r="G11" s="6">
        <v>400</v>
      </c>
      <c r="H11" s="6"/>
      <c r="I11" s="6">
        <f t="shared" si="1"/>
        <v>2400</v>
      </c>
      <c r="J11" s="6">
        <f t="shared" si="2"/>
        <v>2880</v>
      </c>
      <c r="K11" s="45"/>
      <c r="L11" s="48"/>
      <c r="M11" s="95">
        <f t="shared" si="3"/>
        <v>0</v>
      </c>
      <c r="N11" s="96">
        <v>0.2</v>
      </c>
      <c r="O11" s="95">
        <f t="shared" si="4"/>
        <v>0</v>
      </c>
      <c r="P11" s="95">
        <f t="shared" si="5"/>
        <v>0</v>
      </c>
      <c r="Q11" s="45"/>
    </row>
    <row r="12" spans="1:17" ht="45">
      <c r="A12" s="137"/>
      <c r="B12" s="18">
        <v>11</v>
      </c>
      <c r="C12" s="9" t="s">
        <v>19</v>
      </c>
      <c r="D12" s="3" t="s">
        <v>11</v>
      </c>
      <c r="E12" s="13" t="s">
        <v>20</v>
      </c>
      <c r="F12" s="62">
        <v>4</v>
      </c>
      <c r="G12" s="6">
        <f>H12/1.2</f>
        <v>66</v>
      </c>
      <c r="H12" s="6">
        <v>79.2</v>
      </c>
      <c r="I12" s="6">
        <f t="shared" si="1"/>
        <v>264</v>
      </c>
      <c r="J12" s="6">
        <f t="shared" si="2"/>
        <v>316.8</v>
      </c>
      <c r="K12" s="45"/>
      <c r="L12" s="48"/>
      <c r="M12" s="95">
        <f t="shared" si="3"/>
        <v>0</v>
      </c>
      <c r="N12" s="96">
        <v>0.2</v>
      </c>
      <c r="O12" s="95">
        <f t="shared" si="4"/>
        <v>0</v>
      </c>
      <c r="P12" s="95">
        <f t="shared" si="5"/>
        <v>0</v>
      </c>
      <c r="Q12" s="45"/>
    </row>
    <row r="13" spans="1:17" ht="15">
      <c r="A13" s="137"/>
      <c r="B13" s="18">
        <v>12</v>
      </c>
      <c r="C13" s="9" t="s">
        <v>21</v>
      </c>
      <c r="D13" s="3" t="s">
        <v>11</v>
      </c>
      <c r="E13" s="13" t="s">
        <v>12</v>
      </c>
      <c r="F13" s="62">
        <v>20</v>
      </c>
      <c r="G13" s="6">
        <v>780</v>
      </c>
      <c r="H13" s="6"/>
      <c r="I13" s="6">
        <f t="shared" si="1"/>
        <v>15600</v>
      </c>
      <c r="J13" s="6">
        <f t="shared" si="2"/>
        <v>18720</v>
      </c>
      <c r="K13" s="45"/>
      <c r="L13" s="48"/>
      <c r="M13" s="95">
        <f t="shared" si="3"/>
        <v>0</v>
      </c>
      <c r="N13" s="96">
        <v>0.2</v>
      </c>
      <c r="O13" s="95">
        <f t="shared" si="4"/>
        <v>0</v>
      </c>
      <c r="P13" s="95">
        <f t="shared" si="5"/>
        <v>0</v>
      </c>
      <c r="Q13" s="45"/>
    </row>
    <row r="14" spans="1:17" ht="15">
      <c r="A14" s="137"/>
      <c r="B14" s="18">
        <v>13</v>
      </c>
      <c r="C14" s="9" t="s">
        <v>22</v>
      </c>
      <c r="D14" s="3" t="s">
        <v>11</v>
      </c>
      <c r="E14" s="13" t="s">
        <v>23</v>
      </c>
      <c r="F14" s="62">
        <v>20</v>
      </c>
      <c r="G14" s="6">
        <v>385</v>
      </c>
      <c r="H14" s="6"/>
      <c r="I14" s="6">
        <f t="shared" si="1"/>
        <v>7700</v>
      </c>
      <c r="J14" s="6">
        <f t="shared" si="2"/>
        <v>9240</v>
      </c>
      <c r="K14" s="45"/>
      <c r="L14" s="48"/>
      <c r="M14" s="95">
        <f t="shared" si="3"/>
        <v>0</v>
      </c>
      <c r="N14" s="96">
        <v>0.2</v>
      </c>
      <c r="O14" s="95">
        <f t="shared" si="4"/>
        <v>0</v>
      </c>
      <c r="P14" s="95">
        <f t="shared" si="5"/>
        <v>0</v>
      </c>
      <c r="Q14" s="45"/>
    </row>
    <row r="15" spans="1:17" ht="15">
      <c r="A15" s="137"/>
      <c r="B15" s="18">
        <v>14</v>
      </c>
      <c r="C15" s="9" t="s">
        <v>24</v>
      </c>
      <c r="D15" s="3" t="s">
        <v>11</v>
      </c>
      <c r="E15" s="13" t="s">
        <v>12</v>
      </c>
      <c r="F15" s="62">
        <v>20</v>
      </c>
      <c r="G15" s="6">
        <v>924</v>
      </c>
      <c r="H15" s="6"/>
      <c r="I15" s="6">
        <f t="shared" si="1"/>
        <v>18480</v>
      </c>
      <c r="J15" s="6">
        <f t="shared" si="2"/>
        <v>22176</v>
      </c>
      <c r="K15" s="45"/>
      <c r="L15" s="48"/>
      <c r="M15" s="95">
        <f t="shared" si="3"/>
        <v>0</v>
      </c>
      <c r="N15" s="96">
        <v>0.2</v>
      </c>
      <c r="O15" s="95">
        <f t="shared" si="4"/>
        <v>0</v>
      </c>
      <c r="P15" s="95">
        <f t="shared" si="5"/>
        <v>0</v>
      </c>
      <c r="Q15" s="45"/>
    </row>
    <row r="16" spans="1:17" ht="64.5" customHeight="1">
      <c r="A16" s="137"/>
      <c r="B16" s="18">
        <v>15</v>
      </c>
      <c r="C16" s="9" t="s">
        <v>225</v>
      </c>
      <c r="D16" s="3" t="s">
        <v>11</v>
      </c>
      <c r="E16" s="13" t="s">
        <v>25</v>
      </c>
      <c r="F16" s="62">
        <v>19</v>
      </c>
      <c r="G16" s="6">
        <v>698.5</v>
      </c>
      <c r="H16" s="6"/>
      <c r="I16" s="6">
        <f t="shared" si="1"/>
        <v>13271.5</v>
      </c>
      <c r="J16" s="6">
        <f t="shared" si="2"/>
        <v>15925.8</v>
      </c>
      <c r="K16" s="45"/>
      <c r="L16" s="48"/>
      <c r="M16" s="95">
        <f t="shared" si="3"/>
        <v>0</v>
      </c>
      <c r="N16" s="96">
        <v>0.2</v>
      </c>
      <c r="O16" s="95">
        <f t="shared" si="4"/>
        <v>0</v>
      </c>
      <c r="P16" s="95">
        <f t="shared" si="5"/>
        <v>0</v>
      </c>
      <c r="Q16" s="45"/>
    </row>
    <row r="17" spans="1:17" ht="19.5" customHeight="1">
      <c r="A17" s="137"/>
      <c r="B17" s="18">
        <v>16</v>
      </c>
      <c r="C17" s="9" t="s">
        <v>275</v>
      </c>
      <c r="D17" s="3"/>
      <c r="E17" s="13" t="s">
        <v>23</v>
      </c>
      <c r="F17" s="62">
        <v>6</v>
      </c>
      <c r="G17" s="6"/>
      <c r="H17" s="6"/>
      <c r="I17" s="6"/>
      <c r="J17" s="6"/>
      <c r="K17" s="45"/>
      <c r="L17" s="48"/>
      <c r="M17" s="95">
        <f t="shared" si="3"/>
        <v>0</v>
      </c>
      <c r="N17" s="96"/>
      <c r="O17" s="95"/>
      <c r="P17" s="95">
        <f>M17*120/100</f>
        <v>0</v>
      </c>
      <c r="Q17" s="45"/>
    </row>
    <row r="18" spans="1:17" ht="15">
      <c r="A18" s="137"/>
      <c r="B18" s="18">
        <v>17</v>
      </c>
      <c r="C18" s="9" t="s">
        <v>26</v>
      </c>
      <c r="D18" s="3" t="s">
        <v>11</v>
      </c>
      <c r="E18" s="13" t="s">
        <v>12</v>
      </c>
      <c r="F18" s="62">
        <v>2</v>
      </c>
      <c r="G18" s="6">
        <v>50</v>
      </c>
      <c r="H18" s="6"/>
      <c r="I18" s="6">
        <f t="shared" si="1"/>
        <v>100</v>
      </c>
      <c r="J18" s="6">
        <f t="shared" si="2"/>
        <v>120</v>
      </c>
      <c r="K18" s="45"/>
      <c r="L18" s="48"/>
      <c r="M18" s="95">
        <f t="shared" si="3"/>
        <v>0</v>
      </c>
      <c r="N18" s="96">
        <v>0.2</v>
      </c>
      <c r="O18" s="95">
        <f t="shared" si="4"/>
        <v>0</v>
      </c>
      <c r="P18" s="95">
        <f t="shared" si="5"/>
        <v>0</v>
      </c>
      <c r="Q18" s="45"/>
    </row>
    <row r="19" spans="1:17" ht="30">
      <c r="A19" s="138">
        <v>3</v>
      </c>
      <c r="B19" s="17">
        <v>1</v>
      </c>
      <c r="C19" s="10" t="s">
        <v>27</v>
      </c>
      <c r="D19" s="4" t="s">
        <v>28</v>
      </c>
      <c r="E19" s="14" t="s">
        <v>205</v>
      </c>
      <c r="F19" s="61">
        <v>25</v>
      </c>
      <c r="G19" s="2">
        <f aca="true" t="shared" si="6" ref="G19:G57">H19/1.2</f>
        <v>259.9166666666667</v>
      </c>
      <c r="H19" s="2">
        <v>311.9</v>
      </c>
      <c r="I19" s="2">
        <f t="shared" si="1"/>
        <v>6497.916666666667</v>
      </c>
      <c r="J19" s="2">
        <f t="shared" si="2"/>
        <v>7797.5</v>
      </c>
      <c r="K19" s="46"/>
      <c r="L19" s="47"/>
      <c r="M19" s="93">
        <f t="shared" si="3"/>
        <v>0</v>
      </c>
      <c r="N19" s="94">
        <v>0.2</v>
      </c>
      <c r="O19" s="93">
        <f t="shared" si="4"/>
        <v>0</v>
      </c>
      <c r="P19" s="93">
        <f t="shared" si="5"/>
        <v>0</v>
      </c>
      <c r="Q19" s="46"/>
    </row>
    <row r="20" spans="1:17" ht="30">
      <c r="A20" s="138"/>
      <c r="B20" s="17">
        <v>2</v>
      </c>
      <c r="C20" s="10" t="s">
        <v>29</v>
      </c>
      <c r="D20" s="4" t="s">
        <v>28</v>
      </c>
      <c r="E20" s="14" t="s">
        <v>205</v>
      </c>
      <c r="F20" s="61">
        <v>25</v>
      </c>
      <c r="G20" s="2">
        <f t="shared" si="6"/>
        <v>277.2</v>
      </c>
      <c r="H20" s="2">
        <v>332.64</v>
      </c>
      <c r="I20" s="2">
        <f t="shared" si="1"/>
        <v>6930</v>
      </c>
      <c r="J20" s="2">
        <f t="shared" si="2"/>
        <v>8316</v>
      </c>
      <c r="K20" s="46"/>
      <c r="L20" s="47"/>
      <c r="M20" s="93">
        <f t="shared" si="3"/>
        <v>0</v>
      </c>
      <c r="N20" s="94">
        <v>0.2</v>
      </c>
      <c r="O20" s="93">
        <f t="shared" si="4"/>
        <v>0</v>
      </c>
      <c r="P20" s="93">
        <f t="shared" si="5"/>
        <v>0</v>
      </c>
      <c r="Q20" s="46"/>
    </row>
    <row r="21" spans="1:17" ht="45">
      <c r="A21" s="138"/>
      <c r="B21" s="17">
        <v>3</v>
      </c>
      <c r="C21" s="10" t="s">
        <v>226</v>
      </c>
      <c r="D21" s="4" t="s">
        <v>28</v>
      </c>
      <c r="E21" s="14" t="s">
        <v>30</v>
      </c>
      <c r="F21" s="61">
        <v>20</v>
      </c>
      <c r="G21" s="2">
        <f t="shared" si="6"/>
        <v>3192</v>
      </c>
      <c r="H21" s="2">
        <v>3830.4</v>
      </c>
      <c r="I21" s="2">
        <f t="shared" si="1"/>
        <v>63840</v>
      </c>
      <c r="J21" s="2">
        <f t="shared" si="2"/>
        <v>76608</v>
      </c>
      <c r="K21" s="46"/>
      <c r="L21" s="47"/>
      <c r="M21" s="93">
        <f t="shared" si="3"/>
        <v>0</v>
      </c>
      <c r="N21" s="94">
        <v>0.2</v>
      </c>
      <c r="O21" s="93">
        <f t="shared" si="4"/>
        <v>0</v>
      </c>
      <c r="P21" s="93">
        <f t="shared" si="5"/>
        <v>0</v>
      </c>
      <c r="Q21" s="46"/>
    </row>
    <row r="22" spans="1:17" ht="30">
      <c r="A22" s="137">
        <v>4</v>
      </c>
      <c r="B22" s="18">
        <v>1</v>
      </c>
      <c r="C22" s="11" t="s">
        <v>31</v>
      </c>
      <c r="D22" s="5" t="s">
        <v>32</v>
      </c>
      <c r="E22" s="15" t="s">
        <v>33</v>
      </c>
      <c r="F22" s="62">
        <v>25</v>
      </c>
      <c r="G22" s="6">
        <f t="shared" si="6"/>
        <v>982.5</v>
      </c>
      <c r="H22" s="6">
        <v>1179</v>
      </c>
      <c r="I22" s="6">
        <f t="shared" si="1"/>
        <v>24562.5</v>
      </c>
      <c r="J22" s="6">
        <f t="shared" si="2"/>
        <v>29475</v>
      </c>
      <c r="K22" s="45"/>
      <c r="L22" s="48"/>
      <c r="M22" s="95">
        <f t="shared" si="3"/>
        <v>0</v>
      </c>
      <c r="N22" s="96">
        <v>0.2</v>
      </c>
      <c r="O22" s="95">
        <f t="shared" si="4"/>
        <v>0</v>
      </c>
      <c r="P22" s="95">
        <f t="shared" si="5"/>
        <v>0</v>
      </c>
      <c r="Q22" s="45"/>
    </row>
    <row r="23" spans="1:17" ht="30">
      <c r="A23" s="137"/>
      <c r="B23" s="18">
        <v>2</v>
      </c>
      <c r="C23" s="11" t="s">
        <v>34</v>
      </c>
      <c r="D23" s="5" t="s">
        <v>32</v>
      </c>
      <c r="E23" s="15" t="s">
        <v>35</v>
      </c>
      <c r="F23" s="62">
        <v>21</v>
      </c>
      <c r="G23" s="6">
        <f t="shared" si="6"/>
        <v>1573.3333333333335</v>
      </c>
      <c r="H23" s="6">
        <v>1888</v>
      </c>
      <c r="I23" s="6">
        <f t="shared" si="1"/>
        <v>33040</v>
      </c>
      <c r="J23" s="6">
        <f t="shared" si="2"/>
        <v>39648</v>
      </c>
      <c r="K23" s="45"/>
      <c r="L23" s="48"/>
      <c r="M23" s="95">
        <f t="shared" si="3"/>
        <v>0</v>
      </c>
      <c r="N23" s="96">
        <v>0.2</v>
      </c>
      <c r="O23" s="95">
        <f t="shared" si="4"/>
        <v>0</v>
      </c>
      <c r="P23" s="95">
        <f t="shared" si="5"/>
        <v>0</v>
      </c>
      <c r="Q23" s="45"/>
    </row>
    <row r="24" spans="1:17" ht="45">
      <c r="A24" s="137"/>
      <c r="B24" s="18">
        <v>3</v>
      </c>
      <c r="C24" s="11" t="s">
        <v>36</v>
      </c>
      <c r="D24" s="5" t="s">
        <v>32</v>
      </c>
      <c r="E24" s="15" t="s">
        <v>206</v>
      </c>
      <c r="F24" s="62">
        <v>20</v>
      </c>
      <c r="G24" s="6">
        <f t="shared" si="6"/>
        <v>2526.3583333333336</v>
      </c>
      <c r="H24" s="6">
        <v>3031.63</v>
      </c>
      <c r="I24" s="6">
        <f t="shared" si="1"/>
        <v>50527.16666666667</v>
      </c>
      <c r="J24" s="6">
        <f t="shared" si="2"/>
        <v>60632.600000000006</v>
      </c>
      <c r="K24" s="45"/>
      <c r="L24" s="48"/>
      <c r="M24" s="95">
        <f t="shared" si="3"/>
        <v>0</v>
      </c>
      <c r="N24" s="96">
        <v>0.2</v>
      </c>
      <c r="O24" s="95">
        <f t="shared" si="4"/>
        <v>0</v>
      </c>
      <c r="P24" s="95">
        <f t="shared" si="5"/>
        <v>0</v>
      </c>
      <c r="Q24" s="45"/>
    </row>
    <row r="25" spans="1:17" ht="30">
      <c r="A25" s="137"/>
      <c r="B25" s="18">
        <v>4</v>
      </c>
      <c r="C25" s="11" t="s">
        <v>37</v>
      </c>
      <c r="D25" s="5" t="s">
        <v>32</v>
      </c>
      <c r="E25" s="15" t="s">
        <v>35</v>
      </c>
      <c r="F25" s="62">
        <v>20</v>
      </c>
      <c r="G25" s="6">
        <f t="shared" si="6"/>
        <v>2428.0583333333334</v>
      </c>
      <c r="H25" s="6">
        <v>2913.67</v>
      </c>
      <c r="I25" s="6">
        <f t="shared" si="1"/>
        <v>48561.16666666667</v>
      </c>
      <c r="J25" s="6">
        <f t="shared" si="2"/>
        <v>58273.4</v>
      </c>
      <c r="K25" s="45"/>
      <c r="L25" s="48"/>
      <c r="M25" s="95">
        <f t="shared" si="3"/>
        <v>0</v>
      </c>
      <c r="N25" s="96">
        <v>0.2</v>
      </c>
      <c r="O25" s="95">
        <f t="shared" si="4"/>
        <v>0</v>
      </c>
      <c r="P25" s="95">
        <f t="shared" si="5"/>
        <v>0</v>
      </c>
      <c r="Q25" s="45"/>
    </row>
    <row r="26" spans="1:17" ht="45">
      <c r="A26" s="137"/>
      <c r="B26" s="18">
        <v>5</v>
      </c>
      <c r="C26" s="11" t="s">
        <v>38</v>
      </c>
      <c r="D26" s="5" t="s">
        <v>32</v>
      </c>
      <c r="E26" s="15" t="s">
        <v>207</v>
      </c>
      <c r="F26" s="62">
        <v>9</v>
      </c>
      <c r="G26" s="6">
        <f t="shared" si="6"/>
        <v>1273.3333333333335</v>
      </c>
      <c r="H26" s="6">
        <v>1528</v>
      </c>
      <c r="I26" s="6">
        <f t="shared" si="1"/>
        <v>11460.000000000002</v>
      </c>
      <c r="J26" s="6">
        <f t="shared" si="2"/>
        <v>13752.000000000002</v>
      </c>
      <c r="K26" s="45"/>
      <c r="L26" s="48"/>
      <c r="M26" s="95">
        <f t="shared" si="3"/>
        <v>0</v>
      </c>
      <c r="N26" s="96">
        <v>0.2</v>
      </c>
      <c r="O26" s="95">
        <f t="shared" si="4"/>
        <v>0</v>
      </c>
      <c r="P26" s="95">
        <f t="shared" si="5"/>
        <v>0</v>
      </c>
      <c r="Q26" s="45"/>
    </row>
    <row r="27" spans="1:17" ht="30">
      <c r="A27" s="137"/>
      <c r="B27" s="18">
        <v>6</v>
      </c>
      <c r="C27" s="11" t="s">
        <v>39</v>
      </c>
      <c r="D27" s="5" t="s">
        <v>32</v>
      </c>
      <c r="E27" s="15" t="s">
        <v>40</v>
      </c>
      <c r="F27" s="62">
        <v>7</v>
      </c>
      <c r="G27" s="6">
        <f t="shared" si="6"/>
        <v>832.8750000000001</v>
      </c>
      <c r="H27" s="6">
        <v>999.45</v>
      </c>
      <c r="I27" s="6">
        <f t="shared" si="1"/>
        <v>5830.125000000001</v>
      </c>
      <c r="J27" s="6">
        <f t="shared" si="2"/>
        <v>6996.150000000001</v>
      </c>
      <c r="K27" s="45"/>
      <c r="L27" s="48"/>
      <c r="M27" s="95">
        <f t="shared" si="3"/>
        <v>0</v>
      </c>
      <c r="N27" s="96">
        <v>0.2</v>
      </c>
      <c r="O27" s="95">
        <f t="shared" si="4"/>
        <v>0</v>
      </c>
      <c r="P27" s="95">
        <f t="shared" si="5"/>
        <v>0</v>
      </c>
      <c r="Q27" s="45"/>
    </row>
    <row r="28" spans="1:17" ht="30">
      <c r="A28" s="137"/>
      <c r="B28" s="18">
        <v>7</v>
      </c>
      <c r="C28" s="11" t="s">
        <v>41</v>
      </c>
      <c r="D28" s="5" t="s">
        <v>32</v>
      </c>
      <c r="E28" s="15" t="s">
        <v>42</v>
      </c>
      <c r="F28" s="62">
        <v>17</v>
      </c>
      <c r="G28" s="6">
        <f t="shared" si="6"/>
        <v>598.5000000000001</v>
      </c>
      <c r="H28" s="6">
        <v>718.2</v>
      </c>
      <c r="I28" s="6">
        <f t="shared" si="1"/>
        <v>10174.500000000002</v>
      </c>
      <c r="J28" s="6">
        <f t="shared" si="2"/>
        <v>12209.400000000001</v>
      </c>
      <c r="K28" s="45"/>
      <c r="L28" s="48"/>
      <c r="M28" s="95">
        <f t="shared" si="3"/>
        <v>0</v>
      </c>
      <c r="N28" s="96">
        <v>0.2</v>
      </c>
      <c r="O28" s="95">
        <f t="shared" si="4"/>
        <v>0</v>
      </c>
      <c r="P28" s="95">
        <f t="shared" si="5"/>
        <v>0</v>
      </c>
      <c r="Q28" s="45"/>
    </row>
    <row r="29" spans="1:17" ht="45">
      <c r="A29" s="137"/>
      <c r="B29" s="18">
        <v>8</v>
      </c>
      <c r="C29" s="11" t="s">
        <v>43</v>
      </c>
      <c r="D29" s="5" t="s">
        <v>32</v>
      </c>
      <c r="E29" s="15" t="s">
        <v>44</v>
      </c>
      <c r="F29" s="62">
        <v>6</v>
      </c>
      <c r="G29" s="6">
        <f t="shared" si="6"/>
        <v>616.8</v>
      </c>
      <c r="H29" s="6">
        <v>740.16</v>
      </c>
      <c r="I29" s="6">
        <f t="shared" si="1"/>
        <v>3700.7999999999997</v>
      </c>
      <c r="J29" s="6">
        <f t="shared" si="2"/>
        <v>4440.959999999999</v>
      </c>
      <c r="K29" s="45"/>
      <c r="L29" s="48"/>
      <c r="M29" s="95">
        <f t="shared" si="3"/>
        <v>0</v>
      </c>
      <c r="N29" s="96">
        <v>0.2</v>
      </c>
      <c r="O29" s="95">
        <f t="shared" si="4"/>
        <v>0</v>
      </c>
      <c r="P29" s="95">
        <f t="shared" si="5"/>
        <v>0</v>
      </c>
      <c r="Q29" s="45"/>
    </row>
    <row r="30" spans="1:17" ht="45">
      <c r="A30" s="137"/>
      <c r="B30" s="18">
        <v>9</v>
      </c>
      <c r="C30" s="11" t="s">
        <v>45</v>
      </c>
      <c r="D30" s="5" t="s">
        <v>32</v>
      </c>
      <c r="E30" s="15" t="s">
        <v>46</v>
      </c>
      <c r="F30" s="62">
        <v>1</v>
      </c>
      <c r="G30" s="6">
        <f t="shared" si="6"/>
        <v>493.00000000000006</v>
      </c>
      <c r="H30" s="6">
        <v>591.6</v>
      </c>
      <c r="I30" s="6">
        <f t="shared" si="1"/>
        <v>493.00000000000006</v>
      </c>
      <c r="J30" s="6">
        <f t="shared" si="2"/>
        <v>591.6</v>
      </c>
      <c r="K30" s="45"/>
      <c r="L30" s="48"/>
      <c r="M30" s="95">
        <f t="shared" si="3"/>
        <v>0</v>
      </c>
      <c r="N30" s="96">
        <v>0.2</v>
      </c>
      <c r="O30" s="95">
        <f t="shared" si="4"/>
        <v>0</v>
      </c>
      <c r="P30" s="95">
        <f t="shared" si="5"/>
        <v>0</v>
      </c>
      <c r="Q30" s="45"/>
    </row>
    <row r="31" spans="1:17" ht="30">
      <c r="A31" s="137"/>
      <c r="B31" s="18">
        <v>10</v>
      </c>
      <c r="C31" s="11" t="s">
        <v>47</v>
      </c>
      <c r="D31" s="5" t="s">
        <v>32</v>
      </c>
      <c r="E31" s="15" t="s">
        <v>48</v>
      </c>
      <c r="F31" s="62">
        <v>2</v>
      </c>
      <c r="G31" s="6">
        <f t="shared" si="6"/>
        <v>493.50000000000006</v>
      </c>
      <c r="H31" s="6">
        <v>592.2</v>
      </c>
      <c r="I31" s="6">
        <f t="shared" si="1"/>
        <v>987.0000000000001</v>
      </c>
      <c r="J31" s="6">
        <f t="shared" si="2"/>
        <v>1184.4</v>
      </c>
      <c r="K31" s="45"/>
      <c r="L31" s="48"/>
      <c r="M31" s="95">
        <f t="shared" si="3"/>
        <v>0</v>
      </c>
      <c r="N31" s="96">
        <v>0.2</v>
      </c>
      <c r="O31" s="95">
        <f t="shared" si="4"/>
        <v>0</v>
      </c>
      <c r="P31" s="95">
        <f t="shared" si="5"/>
        <v>0</v>
      </c>
      <c r="Q31" s="45"/>
    </row>
    <row r="32" spans="1:17" ht="15">
      <c r="A32" s="137"/>
      <c r="B32" s="18">
        <v>11</v>
      </c>
      <c r="C32" s="11" t="s">
        <v>49</v>
      </c>
      <c r="D32" s="5" t="s">
        <v>32</v>
      </c>
      <c r="E32" s="15" t="s">
        <v>50</v>
      </c>
      <c r="F32" s="62">
        <v>21</v>
      </c>
      <c r="G32" s="6">
        <f t="shared" si="6"/>
        <v>167.31666666666666</v>
      </c>
      <c r="H32" s="6">
        <v>200.78</v>
      </c>
      <c r="I32" s="6">
        <f t="shared" si="1"/>
        <v>3513.65</v>
      </c>
      <c r="J32" s="6">
        <f t="shared" si="2"/>
        <v>4216.38</v>
      </c>
      <c r="K32" s="45"/>
      <c r="L32" s="48"/>
      <c r="M32" s="95">
        <f t="shared" si="3"/>
        <v>0</v>
      </c>
      <c r="N32" s="96">
        <v>0.2</v>
      </c>
      <c r="O32" s="95">
        <f t="shared" si="4"/>
        <v>0</v>
      </c>
      <c r="P32" s="95">
        <f t="shared" si="5"/>
        <v>0</v>
      </c>
      <c r="Q32" s="45"/>
    </row>
    <row r="33" spans="1:17" ht="17.25" customHeight="1">
      <c r="A33" s="137"/>
      <c r="B33" s="18">
        <v>12</v>
      </c>
      <c r="C33" s="11" t="s">
        <v>51</v>
      </c>
      <c r="D33" s="5" t="s">
        <v>32</v>
      </c>
      <c r="E33" s="15" t="s">
        <v>12</v>
      </c>
      <c r="F33" s="62">
        <v>50</v>
      </c>
      <c r="G33" s="6">
        <f t="shared" si="6"/>
        <v>184.56666666666666</v>
      </c>
      <c r="H33" s="6">
        <v>221.48</v>
      </c>
      <c r="I33" s="6">
        <f t="shared" si="1"/>
        <v>9228.333333333334</v>
      </c>
      <c r="J33" s="6">
        <f t="shared" si="2"/>
        <v>11074</v>
      </c>
      <c r="K33" s="45"/>
      <c r="L33" s="48"/>
      <c r="M33" s="95">
        <f t="shared" si="3"/>
        <v>0</v>
      </c>
      <c r="N33" s="96">
        <v>0.2</v>
      </c>
      <c r="O33" s="95">
        <f t="shared" si="4"/>
        <v>0</v>
      </c>
      <c r="P33" s="95">
        <f t="shared" si="5"/>
        <v>0</v>
      </c>
      <c r="Q33" s="45"/>
    </row>
    <row r="34" spans="1:17" ht="15.75" customHeight="1">
      <c r="A34" s="137"/>
      <c r="B34" s="18">
        <v>13</v>
      </c>
      <c r="C34" s="11" t="s">
        <v>52</v>
      </c>
      <c r="D34" s="5" t="s">
        <v>32</v>
      </c>
      <c r="E34" s="15" t="s">
        <v>12</v>
      </c>
      <c r="F34" s="62">
        <v>2</v>
      </c>
      <c r="G34" s="6">
        <f t="shared" si="6"/>
        <v>363.00000000000006</v>
      </c>
      <c r="H34" s="6">
        <v>435.6</v>
      </c>
      <c r="I34" s="6">
        <f t="shared" si="1"/>
        <v>726.0000000000001</v>
      </c>
      <c r="J34" s="6">
        <f t="shared" si="2"/>
        <v>871.2000000000002</v>
      </c>
      <c r="K34" s="45"/>
      <c r="L34" s="48"/>
      <c r="M34" s="95">
        <f t="shared" si="3"/>
        <v>0</v>
      </c>
      <c r="N34" s="96">
        <v>0.2</v>
      </c>
      <c r="O34" s="95">
        <f t="shared" si="4"/>
        <v>0</v>
      </c>
      <c r="P34" s="95">
        <f t="shared" si="5"/>
        <v>0</v>
      </c>
      <c r="Q34" s="45"/>
    </row>
    <row r="35" spans="1:17" ht="15">
      <c r="A35" s="137"/>
      <c r="B35" s="18">
        <v>14</v>
      </c>
      <c r="C35" s="11" t="s">
        <v>53</v>
      </c>
      <c r="D35" s="5" t="s">
        <v>32</v>
      </c>
      <c r="E35" s="15" t="s">
        <v>12</v>
      </c>
      <c r="F35" s="62">
        <v>10</v>
      </c>
      <c r="G35" s="6">
        <f t="shared" si="6"/>
        <v>550.6</v>
      </c>
      <c r="H35" s="6">
        <v>660.72</v>
      </c>
      <c r="I35" s="6">
        <f t="shared" si="1"/>
        <v>5506</v>
      </c>
      <c r="J35" s="6">
        <f t="shared" si="2"/>
        <v>6607.2</v>
      </c>
      <c r="K35" s="45"/>
      <c r="L35" s="48"/>
      <c r="M35" s="95">
        <f t="shared" si="3"/>
        <v>0</v>
      </c>
      <c r="N35" s="96">
        <v>0.2</v>
      </c>
      <c r="O35" s="95">
        <f t="shared" si="4"/>
        <v>0</v>
      </c>
      <c r="P35" s="95">
        <f t="shared" si="5"/>
        <v>0</v>
      </c>
      <c r="Q35" s="45"/>
    </row>
    <row r="36" spans="1:17" ht="15">
      <c r="A36" s="137"/>
      <c r="B36" s="18">
        <v>15</v>
      </c>
      <c r="C36" s="11" t="s">
        <v>54</v>
      </c>
      <c r="D36" s="5" t="s">
        <v>32</v>
      </c>
      <c r="E36" s="15" t="s">
        <v>55</v>
      </c>
      <c r="F36" s="62">
        <v>200</v>
      </c>
      <c r="G36" s="6">
        <f t="shared" si="6"/>
        <v>15.44</v>
      </c>
      <c r="H36" s="6">
        <f>463.2/25</f>
        <v>18.528</v>
      </c>
      <c r="I36" s="6">
        <f t="shared" si="1"/>
        <v>3088</v>
      </c>
      <c r="J36" s="6">
        <f t="shared" si="2"/>
        <v>3705.6</v>
      </c>
      <c r="K36" s="45"/>
      <c r="L36" s="48"/>
      <c r="M36" s="95">
        <f t="shared" si="3"/>
        <v>0</v>
      </c>
      <c r="N36" s="96">
        <v>0.2</v>
      </c>
      <c r="O36" s="95">
        <f t="shared" si="4"/>
        <v>0</v>
      </c>
      <c r="P36" s="95">
        <f t="shared" si="5"/>
        <v>0</v>
      </c>
      <c r="Q36" s="45"/>
    </row>
    <row r="37" spans="1:17" ht="45">
      <c r="A37" s="137"/>
      <c r="B37" s="18">
        <v>16</v>
      </c>
      <c r="C37" s="11" t="s">
        <v>56</v>
      </c>
      <c r="D37" s="5" t="s">
        <v>32</v>
      </c>
      <c r="E37" s="15" t="s">
        <v>57</v>
      </c>
      <c r="F37" s="62">
        <v>70</v>
      </c>
      <c r="G37" s="6">
        <f t="shared" si="6"/>
        <v>307.98333333333335</v>
      </c>
      <c r="H37" s="6">
        <v>369.58</v>
      </c>
      <c r="I37" s="6">
        <f t="shared" si="1"/>
        <v>21558.833333333336</v>
      </c>
      <c r="J37" s="6">
        <f t="shared" si="2"/>
        <v>25870.600000000002</v>
      </c>
      <c r="K37" s="45"/>
      <c r="L37" s="48"/>
      <c r="M37" s="95">
        <f t="shared" si="3"/>
        <v>0</v>
      </c>
      <c r="N37" s="96">
        <v>0.2</v>
      </c>
      <c r="O37" s="95">
        <f t="shared" si="4"/>
        <v>0</v>
      </c>
      <c r="P37" s="95">
        <f t="shared" si="5"/>
        <v>0</v>
      </c>
      <c r="Q37" s="45"/>
    </row>
    <row r="38" spans="1:17" ht="30">
      <c r="A38" s="137"/>
      <c r="B38" s="18">
        <v>17</v>
      </c>
      <c r="C38" s="11" t="s">
        <v>58</v>
      </c>
      <c r="D38" s="5" t="s">
        <v>32</v>
      </c>
      <c r="E38" s="15" t="s">
        <v>12</v>
      </c>
      <c r="F38" s="62">
        <v>15</v>
      </c>
      <c r="G38" s="6">
        <f t="shared" si="6"/>
        <v>134.24166666666667</v>
      </c>
      <c r="H38" s="6">
        <v>161.09</v>
      </c>
      <c r="I38" s="6">
        <f t="shared" si="1"/>
        <v>2013.625</v>
      </c>
      <c r="J38" s="6">
        <f t="shared" si="2"/>
        <v>2416.35</v>
      </c>
      <c r="K38" s="45"/>
      <c r="L38" s="48"/>
      <c r="M38" s="95">
        <f t="shared" si="3"/>
        <v>0</v>
      </c>
      <c r="N38" s="96">
        <v>0.2</v>
      </c>
      <c r="O38" s="95">
        <f t="shared" si="4"/>
        <v>0</v>
      </c>
      <c r="P38" s="95">
        <f t="shared" si="5"/>
        <v>0</v>
      </c>
      <c r="Q38" s="45"/>
    </row>
    <row r="39" spans="1:17" ht="30">
      <c r="A39" s="137"/>
      <c r="B39" s="18">
        <v>18</v>
      </c>
      <c r="C39" s="11" t="s">
        <v>59</v>
      </c>
      <c r="D39" s="5" t="s">
        <v>32</v>
      </c>
      <c r="E39" s="15" t="s">
        <v>60</v>
      </c>
      <c r="F39" s="62">
        <v>4</v>
      </c>
      <c r="G39" s="6">
        <f t="shared" si="6"/>
        <v>1340.5500000000002</v>
      </c>
      <c r="H39" s="6">
        <v>1608.66</v>
      </c>
      <c r="I39" s="6">
        <f t="shared" si="1"/>
        <v>5362.200000000001</v>
      </c>
      <c r="J39" s="6">
        <f t="shared" si="2"/>
        <v>6434.64</v>
      </c>
      <c r="K39" s="45"/>
      <c r="L39" s="48"/>
      <c r="M39" s="95">
        <f t="shared" si="3"/>
        <v>0</v>
      </c>
      <c r="N39" s="96">
        <v>0.2</v>
      </c>
      <c r="O39" s="95">
        <f t="shared" si="4"/>
        <v>0</v>
      </c>
      <c r="P39" s="95">
        <f t="shared" si="5"/>
        <v>0</v>
      </c>
      <c r="Q39" s="45"/>
    </row>
    <row r="40" spans="1:17" ht="30">
      <c r="A40" s="137"/>
      <c r="B40" s="18">
        <v>19</v>
      </c>
      <c r="C40" s="11" t="s">
        <v>61</v>
      </c>
      <c r="D40" s="5" t="s">
        <v>32</v>
      </c>
      <c r="E40" s="15" t="s">
        <v>208</v>
      </c>
      <c r="F40" s="62">
        <v>30</v>
      </c>
      <c r="G40" s="6">
        <f t="shared" si="6"/>
        <v>675.4583333333334</v>
      </c>
      <c r="H40" s="6">
        <v>810.55</v>
      </c>
      <c r="I40" s="6">
        <f t="shared" si="1"/>
        <v>20263.75</v>
      </c>
      <c r="J40" s="6">
        <f t="shared" si="2"/>
        <v>24316.5</v>
      </c>
      <c r="K40" s="45"/>
      <c r="L40" s="48"/>
      <c r="M40" s="95">
        <f t="shared" si="3"/>
        <v>0</v>
      </c>
      <c r="N40" s="96">
        <v>0.2</v>
      </c>
      <c r="O40" s="95">
        <f t="shared" si="4"/>
        <v>0</v>
      </c>
      <c r="P40" s="95">
        <f t="shared" si="5"/>
        <v>0</v>
      </c>
      <c r="Q40" s="45"/>
    </row>
    <row r="41" spans="1:17" ht="30">
      <c r="A41" s="137"/>
      <c r="B41" s="18">
        <v>20</v>
      </c>
      <c r="C41" s="11" t="s">
        <v>62</v>
      </c>
      <c r="D41" s="5" t="s">
        <v>32</v>
      </c>
      <c r="E41" s="15" t="s">
        <v>63</v>
      </c>
      <c r="F41" s="62">
        <v>50</v>
      </c>
      <c r="G41" s="6">
        <f t="shared" si="6"/>
        <v>422.1666666666667</v>
      </c>
      <c r="H41" s="6">
        <v>506.6</v>
      </c>
      <c r="I41" s="6">
        <f t="shared" si="1"/>
        <v>21108.333333333336</v>
      </c>
      <c r="J41" s="6">
        <f t="shared" si="2"/>
        <v>25330.000000000004</v>
      </c>
      <c r="K41" s="45"/>
      <c r="L41" s="48"/>
      <c r="M41" s="95">
        <f t="shared" si="3"/>
        <v>0</v>
      </c>
      <c r="N41" s="96">
        <v>0.2</v>
      </c>
      <c r="O41" s="95">
        <f t="shared" si="4"/>
        <v>0</v>
      </c>
      <c r="P41" s="95">
        <f t="shared" si="5"/>
        <v>0</v>
      </c>
      <c r="Q41" s="45"/>
    </row>
    <row r="42" spans="1:17" ht="30">
      <c r="A42" s="137"/>
      <c r="B42" s="18">
        <v>21</v>
      </c>
      <c r="C42" s="11" t="s">
        <v>64</v>
      </c>
      <c r="D42" s="5" t="s">
        <v>32</v>
      </c>
      <c r="E42" s="15" t="s">
        <v>12</v>
      </c>
      <c r="F42" s="62">
        <v>2</v>
      </c>
      <c r="G42" s="6">
        <f t="shared" si="6"/>
        <v>528</v>
      </c>
      <c r="H42" s="6">
        <v>633.6</v>
      </c>
      <c r="I42" s="6">
        <f t="shared" si="1"/>
        <v>1056</v>
      </c>
      <c r="J42" s="6">
        <f t="shared" si="2"/>
        <v>1267.2</v>
      </c>
      <c r="K42" s="45"/>
      <c r="L42" s="48"/>
      <c r="M42" s="95">
        <f t="shared" si="3"/>
        <v>0</v>
      </c>
      <c r="N42" s="96">
        <v>0.2</v>
      </c>
      <c r="O42" s="95">
        <f t="shared" si="4"/>
        <v>0</v>
      </c>
      <c r="P42" s="95">
        <f t="shared" si="5"/>
        <v>0</v>
      </c>
      <c r="Q42" s="45"/>
    </row>
    <row r="43" spans="1:17" ht="30">
      <c r="A43" s="137"/>
      <c r="B43" s="18">
        <v>22</v>
      </c>
      <c r="C43" s="11" t="s">
        <v>227</v>
      </c>
      <c r="D43" s="5" t="s">
        <v>32</v>
      </c>
      <c r="E43" s="15" t="s">
        <v>209</v>
      </c>
      <c r="F43" s="62">
        <v>2</v>
      </c>
      <c r="G43" s="6">
        <f t="shared" si="6"/>
        <v>980.5</v>
      </c>
      <c r="H43" s="6">
        <v>1176.6</v>
      </c>
      <c r="I43" s="6">
        <f t="shared" si="1"/>
        <v>1961</v>
      </c>
      <c r="J43" s="6">
        <f t="shared" si="2"/>
        <v>2353.2</v>
      </c>
      <c r="K43" s="45"/>
      <c r="L43" s="48"/>
      <c r="M43" s="95">
        <f t="shared" si="3"/>
        <v>0</v>
      </c>
      <c r="N43" s="96">
        <v>0.2</v>
      </c>
      <c r="O43" s="95">
        <f t="shared" si="4"/>
        <v>0</v>
      </c>
      <c r="P43" s="95">
        <f t="shared" si="5"/>
        <v>0</v>
      </c>
      <c r="Q43" s="45"/>
    </row>
    <row r="44" spans="1:17" ht="30">
      <c r="A44" s="137"/>
      <c r="B44" s="18">
        <v>23</v>
      </c>
      <c r="C44" s="11" t="s">
        <v>65</v>
      </c>
      <c r="D44" s="5" t="s">
        <v>32</v>
      </c>
      <c r="E44" s="15" t="s">
        <v>210</v>
      </c>
      <c r="F44" s="62">
        <v>2</v>
      </c>
      <c r="G44" s="6">
        <f t="shared" si="6"/>
        <v>277.5</v>
      </c>
      <c r="H44" s="6">
        <v>333</v>
      </c>
      <c r="I44" s="6">
        <f t="shared" si="1"/>
        <v>555</v>
      </c>
      <c r="J44" s="6">
        <f t="shared" si="2"/>
        <v>666</v>
      </c>
      <c r="K44" s="45"/>
      <c r="L44" s="48"/>
      <c r="M44" s="95">
        <f t="shared" si="3"/>
        <v>0</v>
      </c>
      <c r="N44" s="96">
        <v>0.2</v>
      </c>
      <c r="O44" s="95">
        <f t="shared" si="4"/>
        <v>0</v>
      </c>
      <c r="P44" s="95">
        <f t="shared" si="5"/>
        <v>0</v>
      </c>
      <c r="Q44" s="45"/>
    </row>
    <row r="45" spans="1:17" ht="30">
      <c r="A45" s="137"/>
      <c r="B45" s="18">
        <v>24</v>
      </c>
      <c r="C45" s="11" t="s">
        <v>66</v>
      </c>
      <c r="D45" s="5" t="s">
        <v>32</v>
      </c>
      <c r="E45" s="15" t="s">
        <v>67</v>
      </c>
      <c r="F45" s="62">
        <v>10</v>
      </c>
      <c r="G45" s="6">
        <f t="shared" si="6"/>
        <v>482.5666666666667</v>
      </c>
      <c r="H45" s="6">
        <v>579.08</v>
      </c>
      <c r="I45" s="6">
        <f t="shared" si="1"/>
        <v>4825.666666666667</v>
      </c>
      <c r="J45" s="6">
        <f t="shared" si="2"/>
        <v>5790.8</v>
      </c>
      <c r="K45" s="45"/>
      <c r="L45" s="48"/>
      <c r="M45" s="95">
        <f t="shared" si="3"/>
        <v>0</v>
      </c>
      <c r="N45" s="96">
        <v>0.2</v>
      </c>
      <c r="O45" s="95">
        <f t="shared" si="4"/>
        <v>0</v>
      </c>
      <c r="P45" s="95">
        <f t="shared" si="5"/>
        <v>0</v>
      </c>
      <c r="Q45" s="45"/>
    </row>
    <row r="46" spans="1:17" ht="33" customHeight="1">
      <c r="A46" s="137"/>
      <c r="B46" s="18">
        <v>25</v>
      </c>
      <c r="C46" s="11" t="s">
        <v>68</v>
      </c>
      <c r="D46" s="5" t="s">
        <v>32</v>
      </c>
      <c r="E46" s="15" t="s">
        <v>69</v>
      </c>
      <c r="F46" s="62">
        <v>10</v>
      </c>
      <c r="G46" s="6">
        <f t="shared" si="6"/>
        <v>1150</v>
      </c>
      <c r="H46" s="6">
        <v>1380</v>
      </c>
      <c r="I46" s="6">
        <f t="shared" si="1"/>
        <v>11500</v>
      </c>
      <c r="J46" s="6">
        <f t="shared" si="2"/>
        <v>13800</v>
      </c>
      <c r="K46" s="45"/>
      <c r="L46" s="48"/>
      <c r="M46" s="95">
        <f t="shared" si="3"/>
        <v>0</v>
      </c>
      <c r="N46" s="96">
        <v>0.2</v>
      </c>
      <c r="O46" s="95">
        <f t="shared" si="4"/>
        <v>0</v>
      </c>
      <c r="P46" s="95">
        <f t="shared" si="5"/>
        <v>0</v>
      </c>
      <c r="Q46" s="45"/>
    </row>
    <row r="47" spans="1:17" ht="30">
      <c r="A47" s="137"/>
      <c r="B47" s="18">
        <v>26</v>
      </c>
      <c r="C47" s="11" t="s">
        <v>70</v>
      </c>
      <c r="D47" s="5" t="s">
        <v>32</v>
      </c>
      <c r="E47" s="15" t="s">
        <v>71</v>
      </c>
      <c r="F47" s="62">
        <v>2</v>
      </c>
      <c r="G47" s="6">
        <f t="shared" si="6"/>
        <v>474.6666666666667</v>
      </c>
      <c r="H47" s="6">
        <v>569.6</v>
      </c>
      <c r="I47" s="6">
        <f t="shared" si="1"/>
        <v>949.3333333333334</v>
      </c>
      <c r="J47" s="6">
        <f t="shared" si="2"/>
        <v>1139.2</v>
      </c>
      <c r="K47" s="45"/>
      <c r="L47" s="48"/>
      <c r="M47" s="95">
        <f t="shared" si="3"/>
        <v>0</v>
      </c>
      <c r="N47" s="96">
        <v>0.2</v>
      </c>
      <c r="O47" s="95">
        <f t="shared" si="4"/>
        <v>0</v>
      </c>
      <c r="P47" s="95">
        <f t="shared" si="5"/>
        <v>0</v>
      </c>
      <c r="Q47" s="45"/>
    </row>
    <row r="48" spans="1:17" ht="30">
      <c r="A48" s="137"/>
      <c r="B48" s="18">
        <v>27</v>
      </c>
      <c r="C48" s="11" t="s">
        <v>72</v>
      </c>
      <c r="D48" s="5" t="s">
        <v>32</v>
      </c>
      <c r="E48" s="15" t="s">
        <v>73</v>
      </c>
      <c r="F48" s="62">
        <v>40</v>
      </c>
      <c r="G48" s="6">
        <f t="shared" si="6"/>
        <v>655.9416666666667</v>
      </c>
      <c r="H48" s="6">
        <v>787.13</v>
      </c>
      <c r="I48" s="6">
        <f t="shared" si="1"/>
        <v>26237.666666666668</v>
      </c>
      <c r="J48" s="6">
        <f t="shared" si="2"/>
        <v>31485.2</v>
      </c>
      <c r="K48" s="45"/>
      <c r="L48" s="48"/>
      <c r="M48" s="95">
        <f t="shared" si="3"/>
        <v>0</v>
      </c>
      <c r="N48" s="96">
        <v>0.2</v>
      </c>
      <c r="O48" s="95">
        <f t="shared" si="4"/>
        <v>0</v>
      </c>
      <c r="P48" s="95">
        <f t="shared" si="5"/>
        <v>0</v>
      </c>
      <c r="Q48" s="45"/>
    </row>
    <row r="49" spans="1:17" ht="30">
      <c r="A49" s="137"/>
      <c r="B49" s="18">
        <v>28</v>
      </c>
      <c r="C49" s="11" t="s">
        <v>228</v>
      </c>
      <c r="D49" s="5" t="s">
        <v>32</v>
      </c>
      <c r="E49" s="15" t="s">
        <v>74</v>
      </c>
      <c r="F49" s="62">
        <v>200</v>
      </c>
      <c r="G49" s="6">
        <f t="shared" si="6"/>
        <v>962.2500000000001</v>
      </c>
      <c r="H49" s="6">
        <v>1154.7</v>
      </c>
      <c r="I49" s="6">
        <f t="shared" si="1"/>
        <v>192450.00000000003</v>
      </c>
      <c r="J49" s="6">
        <f t="shared" si="2"/>
        <v>230940.00000000003</v>
      </c>
      <c r="K49" s="45"/>
      <c r="L49" s="48"/>
      <c r="M49" s="95">
        <f t="shared" si="3"/>
        <v>0</v>
      </c>
      <c r="N49" s="96">
        <v>0.2</v>
      </c>
      <c r="O49" s="95">
        <f t="shared" si="4"/>
        <v>0</v>
      </c>
      <c r="P49" s="95">
        <f t="shared" si="5"/>
        <v>0</v>
      </c>
      <c r="Q49" s="45"/>
    </row>
    <row r="50" spans="1:17" ht="30">
      <c r="A50" s="137"/>
      <c r="B50" s="18">
        <v>29</v>
      </c>
      <c r="C50" s="11" t="s">
        <v>229</v>
      </c>
      <c r="D50" s="5" t="s">
        <v>32</v>
      </c>
      <c r="E50" s="15" t="s">
        <v>74</v>
      </c>
      <c r="F50" s="62">
        <v>200</v>
      </c>
      <c r="G50" s="6">
        <f t="shared" si="6"/>
        <v>240.59166666666667</v>
      </c>
      <c r="H50" s="6">
        <v>288.71</v>
      </c>
      <c r="I50" s="6">
        <f t="shared" si="1"/>
        <v>48118.333333333336</v>
      </c>
      <c r="J50" s="6">
        <f t="shared" si="2"/>
        <v>57742</v>
      </c>
      <c r="K50" s="45"/>
      <c r="L50" s="48"/>
      <c r="M50" s="95">
        <f t="shared" si="3"/>
        <v>0</v>
      </c>
      <c r="N50" s="96">
        <v>0.2</v>
      </c>
      <c r="O50" s="95">
        <f t="shared" si="4"/>
        <v>0</v>
      </c>
      <c r="P50" s="95">
        <f t="shared" si="5"/>
        <v>0</v>
      </c>
      <c r="Q50" s="45"/>
    </row>
    <row r="51" spans="1:17" ht="30">
      <c r="A51" s="137"/>
      <c r="B51" s="18">
        <v>30</v>
      </c>
      <c r="C51" s="11" t="s">
        <v>75</v>
      </c>
      <c r="D51" s="5" t="s">
        <v>32</v>
      </c>
      <c r="E51" s="15" t="s">
        <v>76</v>
      </c>
      <c r="F51" s="62">
        <v>2</v>
      </c>
      <c r="G51" s="6">
        <f t="shared" si="6"/>
        <v>1194.15</v>
      </c>
      <c r="H51" s="6">
        <v>1432.98</v>
      </c>
      <c r="I51" s="6">
        <f t="shared" si="1"/>
        <v>2388.3</v>
      </c>
      <c r="J51" s="6">
        <f t="shared" si="2"/>
        <v>2865.96</v>
      </c>
      <c r="K51" s="45"/>
      <c r="L51" s="48"/>
      <c r="M51" s="95">
        <f t="shared" si="3"/>
        <v>0</v>
      </c>
      <c r="N51" s="96">
        <v>0.2</v>
      </c>
      <c r="O51" s="95">
        <f t="shared" si="4"/>
        <v>0</v>
      </c>
      <c r="P51" s="95">
        <f t="shared" si="5"/>
        <v>0</v>
      </c>
      <c r="Q51" s="45"/>
    </row>
    <row r="52" spans="1:17" ht="30">
      <c r="A52" s="138">
        <v>5</v>
      </c>
      <c r="B52" s="17">
        <v>1</v>
      </c>
      <c r="C52" s="10" t="s">
        <v>77</v>
      </c>
      <c r="D52" s="4" t="s">
        <v>78</v>
      </c>
      <c r="E52" s="14" t="s">
        <v>79</v>
      </c>
      <c r="F52" s="61">
        <v>5</v>
      </c>
      <c r="G52" s="2">
        <f t="shared" si="6"/>
        <v>2583.8</v>
      </c>
      <c r="H52" s="2">
        <v>3100.56</v>
      </c>
      <c r="I52" s="2">
        <f t="shared" si="1"/>
        <v>12919</v>
      </c>
      <c r="J52" s="2">
        <f t="shared" si="2"/>
        <v>15502.8</v>
      </c>
      <c r="K52" s="46"/>
      <c r="L52" s="47"/>
      <c r="M52" s="93">
        <f t="shared" si="3"/>
        <v>0</v>
      </c>
      <c r="N52" s="94">
        <v>0.2</v>
      </c>
      <c r="O52" s="93">
        <f t="shared" si="4"/>
        <v>0</v>
      </c>
      <c r="P52" s="93">
        <f t="shared" si="5"/>
        <v>0</v>
      </c>
      <c r="Q52" s="46"/>
    </row>
    <row r="53" spans="1:17" ht="30">
      <c r="A53" s="138"/>
      <c r="B53" s="17">
        <v>2</v>
      </c>
      <c r="C53" s="10" t="s">
        <v>80</v>
      </c>
      <c r="D53" s="4" t="s">
        <v>78</v>
      </c>
      <c r="E53" s="14" t="s">
        <v>35</v>
      </c>
      <c r="F53" s="61">
        <v>3</v>
      </c>
      <c r="G53" s="2">
        <f t="shared" si="6"/>
        <v>1136.5</v>
      </c>
      <c r="H53" s="2">
        <v>1363.8</v>
      </c>
      <c r="I53" s="2">
        <f t="shared" si="1"/>
        <v>3409.5</v>
      </c>
      <c r="J53" s="2">
        <f t="shared" si="2"/>
        <v>4091.3999999999996</v>
      </c>
      <c r="K53" s="46"/>
      <c r="L53" s="47"/>
      <c r="M53" s="93">
        <f t="shared" si="3"/>
        <v>0</v>
      </c>
      <c r="N53" s="94">
        <v>0.2</v>
      </c>
      <c r="O53" s="93">
        <f t="shared" si="4"/>
        <v>0</v>
      </c>
      <c r="P53" s="93">
        <f t="shared" si="5"/>
        <v>0</v>
      </c>
      <c r="Q53" s="46"/>
    </row>
    <row r="54" spans="1:17" ht="15">
      <c r="A54" s="138"/>
      <c r="B54" s="17">
        <v>3</v>
      </c>
      <c r="C54" s="10" t="s">
        <v>81</v>
      </c>
      <c r="D54" s="4" t="s">
        <v>78</v>
      </c>
      <c r="E54" s="14" t="s">
        <v>12</v>
      </c>
      <c r="F54" s="61">
        <v>20</v>
      </c>
      <c r="G54" s="2">
        <f t="shared" si="6"/>
        <v>198</v>
      </c>
      <c r="H54" s="2">
        <v>237.6</v>
      </c>
      <c r="I54" s="2">
        <f t="shared" si="1"/>
        <v>3960</v>
      </c>
      <c r="J54" s="2">
        <f t="shared" si="2"/>
        <v>4752</v>
      </c>
      <c r="K54" s="46"/>
      <c r="L54" s="47"/>
      <c r="M54" s="93">
        <f t="shared" si="3"/>
        <v>0</v>
      </c>
      <c r="N54" s="94">
        <v>0.2</v>
      </c>
      <c r="O54" s="93">
        <f t="shared" si="4"/>
        <v>0</v>
      </c>
      <c r="P54" s="93">
        <f t="shared" si="5"/>
        <v>0</v>
      </c>
      <c r="Q54" s="46"/>
    </row>
    <row r="55" spans="1:17" ht="15">
      <c r="A55" s="138"/>
      <c r="B55" s="17">
        <v>4</v>
      </c>
      <c r="C55" s="10" t="s">
        <v>82</v>
      </c>
      <c r="D55" s="4" t="s">
        <v>78</v>
      </c>
      <c r="E55" s="14" t="s">
        <v>12</v>
      </c>
      <c r="F55" s="61">
        <v>117</v>
      </c>
      <c r="G55" s="2">
        <f t="shared" si="6"/>
        <v>194.96666666666667</v>
      </c>
      <c r="H55" s="2">
        <v>233.96</v>
      </c>
      <c r="I55" s="2">
        <f t="shared" si="1"/>
        <v>22811.1</v>
      </c>
      <c r="J55" s="2">
        <f t="shared" si="2"/>
        <v>27373.319999999996</v>
      </c>
      <c r="K55" s="46"/>
      <c r="L55" s="47"/>
      <c r="M55" s="93">
        <f t="shared" si="3"/>
        <v>0</v>
      </c>
      <c r="N55" s="94">
        <v>0.2</v>
      </c>
      <c r="O55" s="93">
        <f t="shared" si="4"/>
        <v>0</v>
      </c>
      <c r="P55" s="93">
        <f t="shared" si="5"/>
        <v>0</v>
      </c>
      <c r="Q55" s="46"/>
    </row>
    <row r="56" spans="1:17" ht="30">
      <c r="A56" s="138"/>
      <c r="B56" s="17">
        <v>5</v>
      </c>
      <c r="C56" s="10" t="s">
        <v>83</v>
      </c>
      <c r="D56" s="4" t="s">
        <v>78</v>
      </c>
      <c r="E56" s="14" t="s">
        <v>12</v>
      </c>
      <c r="F56" s="61">
        <v>300</v>
      </c>
      <c r="G56" s="2">
        <f t="shared" si="6"/>
        <v>138.6</v>
      </c>
      <c r="H56" s="2">
        <v>166.32</v>
      </c>
      <c r="I56" s="2">
        <f t="shared" si="1"/>
        <v>41580</v>
      </c>
      <c r="J56" s="2">
        <f t="shared" si="2"/>
        <v>49896</v>
      </c>
      <c r="K56" s="46"/>
      <c r="L56" s="47"/>
      <c r="M56" s="93">
        <f t="shared" si="3"/>
        <v>0</v>
      </c>
      <c r="N56" s="94">
        <v>0.2</v>
      </c>
      <c r="O56" s="93">
        <f t="shared" si="4"/>
        <v>0</v>
      </c>
      <c r="P56" s="93">
        <f t="shared" si="5"/>
        <v>0</v>
      </c>
      <c r="Q56" s="46"/>
    </row>
    <row r="57" spans="1:17" ht="30">
      <c r="A57" s="138"/>
      <c r="B57" s="17">
        <v>6</v>
      </c>
      <c r="C57" s="10" t="s">
        <v>84</v>
      </c>
      <c r="D57" s="4" t="s">
        <v>78</v>
      </c>
      <c r="E57" s="14" t="s">
        <v>85</v>
      </c>
      <c r="F57" s="61">
        <v>5</v>
      </c>
      <c r="G57" s="2">
        <f t="shared" si="6"/>
        <v>1325.8000000000002</v>
      </c>
      <c r="H57" s="2">
        <v>1590.96</v>
      </c>
      <c r="I57" s="2">
        <f t="shared" si="1"/>
        <v>6629.000000000001</v>
      </c>
      <c r="J57" s="2">
        <f t="shared" si="2"/>
        <v>7954.800000000001</v>
      </c>
      <c r="K57" s="46"/>
      <c r="L57" s="47"/>
      <c r="M57" s="93">
        <f t="shared" si="3"/>
        <v>0</v>
      </c>
      <c r="N57" s="94">
        <v>0.2</v>
      </c>
      <c r="O57" s="93">
        <f t="shared" si="4"/>
        <v>0</v>
      </c>
      <c r="P57" s="93">
        <f t="shared" si="5"/>
        <v>0</v>
      </c>
      <c r="Q57" s="46"/>
    </row>
    <row r="58" spans="1:17" ht="30">
      <c r="A58" s="138"/>
      <c r="B58" s="17">
        <v>7</v>
      </c>
      <c r="C58" s="10" t="s">
        <v>86</v>
      </c>
      <c r="D58" s="4" t="s">
        <v>78</v>
      </c>
      <c r="E58" s="14" t="s">
        <v>87</v>
      </c>
      <c r="F58" s="61">
        <v>1</v>
      </c>
      <c r="G58" s="2">
        <v>1462</v>
      </c>
      <c r="H58" s="2"/>
      <c r="I58" s="2">
        <f t="shared" si="1"/>
        <v>1462</v>
      </c>
      <c r="J58" s="2">
        <f t="shared" si="2"/>
        <v>1754.3999999999999</v>
      </c>
      <c r="K58" s="46"/>
      <c r="L58" s="47"/>
      <c r="M58" s="93">
        <f t="shared" si="3"/>
        <v>0</v>
      </c>
      <c r="N58" s="94">
        <v>0.2</v>
      </c>
      <c r="O58" s="93">
        <f t="shared" si="4"/>
        <v>0</v>
      </c>
      <c r="P58" s="93">
        <f t="shared" si="5"/>
        <v>0</v>
      </c>
      <c r="Q58" s="46"/>
    </row>
    <row r="59" spans="1:17" ht="30">
      <c r="A59" s="138"/>
      <c r="B59" s="17">
        <v>8</v>
      </c>
      <c r="C59" s="10" t="s">
        <v>88</v>
      </c>
      <c r="D59" s="4" t="s">
        <v>78</v>
      </c>
      <c r="E59" s="14" t="s">
        <v>85</v>
      </c>
      <c r="F59" s="61">
        <v>4</v>
      </c>
      <c r="G59" s="2">
        <f>H59/1.2</f>
        <v>1194.15</v>
      </c>
      <c r="H59" s="2">
        <v>1432.98</v>
      </c>
      <c r="I59" s="2">
        <f t="shared" si="1"/>
        <v>4776.6</v>
      </c>
      <c r="J59" s="2">
        <f t="shared" si="2"/>
        <v>5731.92</v>
      </c>
      <c r="K59" s="46"/>
      <c r="L59" s="47"/>
      <c r="M59" s="93">
        <f t="shared" si="3"/>
        <v>0</v>
      </c>
      <c r="N59" s="94">
        <v>0.2</v>
      </c>
      <c r="O59" s="93">
        <f t="shared" si="4"/>
        <v>0</v>
      </c>
      <c r="P59" s="93">
        <f t="shared" si="5"/>
        <v>0</v>
      </c>
      <c r="Q59" s="46"/>
    </row>
    <row r="60" spans="1:17" ht="30">
      <c r="A60" s="138"/>
      <c r="B60" s="17">
        <v>9</v>
      </c>
      <c r="C60" s="10" t="s">
        <v>89</v>
      </c>
      <c r="D60" s="4" t="s">
        <v>78</v>
      </c>
      <c r="E60" s="14" t="s">
        <v>79</v>
      </c>
      <c r="F60" s="61">
        <v>1</v>
      </c>
      <c r="G60" s="2">
        <v>3420</v>
      </c>
      <c r="H60" s="2"/>
      <c r="I60" s="2">
        <f t="shared" si="1"/>
        <v>3420</v>
      </c>
      <c r="J60" s="2">
        <f t="shared" si="2"/>
        <v>4104</v>
      </c>
      <c r="K60" s="46"/>
      <c r="L60" s="47"/>
      <c r="M60" s="93">
        <f t="shared" si="3"/>
        <v>0</v>
      </c>
      <c r="N60" s="94">
        <v>0.2</v>
      </c>
      <c r="O60" s="93">
        <f t="shared" si="4"/>
        <v>0</v>
      </c>
      <c r="P60" s="93">
        <f t="shared" si="5"/>
        <v>0</v>
      </c>
      <c r="Q60" s="46"/>
    </row>
    <row r="61" spans="1:17" ht="30">
      <c r="A61" s="138"/>
      <c r="B61" s="17">
        <v>10</v>
      </c>
      <c r="C61" s="10" t="s">
        <v>90</v>
      </c>
      <c r="D61" s="4"/>
      <c r="E61" s="14" t="s">
        <v>211</v>
      </c>
      <c r="F61" s="61">
        <v>1</v>
      </c>
      <c r="G61" s="2">
        <f>H61/1.2</f>
        <v>1020</v>
      </c>
      <c r="H61" s="2">
        <v>1224</v>
      </c>
      <c r="I61" s="2">
        <f t="shared" si="1"/>
        <v>1020</v>
      </c>
      <c r="J61" s="2">
        <f t="shared" si="2"/>
        <v>1224</v>
      </c>
      <c r="K61" s="46"/>
      <c r="L61" s="47"/>
      <c r="M61" s="93">
        <f t="shared" si="3"/>
        <v>0</v>
      </c>
      <c r="N61" s="94">
        <v>0.2</v>
      </c>
      <c r="O61" s="93">
        <f t="shared" si="4"/>
        <v>0</v>
      </c>
      <c r="P61" s="93">
        <f t="shared" si="5"/>
        <v>0</v>
      </c>
      <c r="Q61" s="46"/>
    </row>
    <row r="62" spans="1:17" ht="30">
      <c r="A62" s="138"/>
      <c r="B62" s="17">
        <v>11</v>
      </c>
      <c r="C62" s="10" t="s">
        <v>91</v>
      </c>
      <c r="D62" s="4"/>
      <c r="E62" s="14" t="s">
        <v>73</v>
      </c>
      <c r="F62" s="61">
        <v>20</v>
      </c>
      <c r="G62" s="2">
        <f>H62/1.2</f>
        <v>422.1666666666667</v>
      </c>
      <c r="H62" s="2">
        <v>506.6</v>
      </c>
      <c r="I62" s="2">
        <f t="shared" si="1"/>
        <v>8443.333333333334</v>
      </c>
      <c r="J62" s="2">
        <f t="shared" si="2"/>
        <v>10132</v>
      </c>
      <c r="K62" s="46"/>
      <c r="L62" s="47"/>
      <c r="M62" s="93">
        <f t="shared" si="3"/>
        <v>0</v>
      </c>
      <c r="N62" s="94">
        <v>0.2</v>
      </c>
      <c r="O62" s="93">
        <f t="shared" si="4"/>
        <v>0</v>
      </c>
      <c r="P62" s="93">
        <f t="shared" si="5"/>
        <v>0</v>
      </c>
      <c r="Q62" s="46"/>
    </row>
    <row r="63" spans="1:17" ht="30">
      <c r="A63" s="138"/>
      <c r="B63" s="17">
        <v>12</v>
      </c>
      <c r="C63" s="10" t="s">
        <v>92</v>
      </c>
      <c r="D63" s="4"/>
      <c r="E63" s="14" t="s">
        <v>161</v>
      </c>
      <c r="F63" s="61">
        <v>3</v>
      </c>
      <c r="G63" s="2">
        <f>H63/1.2</f>
        <v>1865</v>
      </c>
      <c r="H63" s="2">
        <v>2238</v>
      </c>
      <c r="I63" s="2">
        <f t="shared" si="1"/>
        <v>5595</v>
      </c>
      <c r="J63" s="2">
        <f t="shared" si="2"/>
        <v>6714</v>
      </c>
      <c r="K63" s="46"/>
      <c r="L63" s="47"/>
      <c r="M63" s="93">
        <f t="shared" si="3"/>
        <v>0</v>
      </c>
      <c r="N63" s="94">
        <v>0.2</v>
      </c>
      <c r="O63" s="93">
        <f t="shared" si="4"/>
        <v>0</v>
      </c>
      <c r="P63" s="93">
        <f t="shared" si="5"/>
        <v>0</v>
      </c>
      <c r="Q63" s="46"/>
    </row>
    <row r="64" spans="1:17" ht="15">
      <c r="A64" s="138"/>
      <c r="B64" s="17">
        <v>13</v>
      </c>
      <c r="C64" s="10" t="s">
        <v>230</v>
      </c>
      <c r="D64" s="1" t="s">
        <v>78</v>
      </c>
      <c r="E64" s="14" t="s">
        <v>25</v>
      </c>
      <c r="F64" s="61">
        <v>1</v>
      </c>
      <c r="G64" s="2">
        <v>1089.6</v>
      </c>
      <c r="H64" s="2"/>
      <c r="I64" s="2">
        <f t="shared" si="1"/>
        <v>1089.6</v>
      </c>
      <c r="J64" s="2">
        <f t="shared" si="2"/>
        <v>1307.5199999999998</v>
      </c>
      <c r="K64" s="46"/>
      <c r="L64" s="47"/>
      <c r="M64" s="93">
        <f t="shared" si="3"/>
        <v>0</v>
      </c>
      <c r="N64" s="94">
        <v>0.2</v>
      </c>
      <c r="O64" s="93">
        <f t="shared" si="4"/>
        <v>0</v>
      </c>
      <c r="P64" s="93">
        <f t="shared" si="5"/>
        <v>0</v>
      </c>
      <c r="Q64" s="46"/>
    </row>
    <row r="65" spans="1:17" ht="45">
      <c r="A65" s="137">
        <v>6</v>
      </c>
      <c r="B65" s="18">
        <v>1</v>
      </c>
      <c r="C65" s="9" t="s">
        <v>93</v>
      </c>
      <c r="D65" s="3" t="s">
        <v>94</v>
      </c>
      <c r="E65" s="13" t="s">
        <v>95</v>
      </c>
      <c r="F65" s="62">
        <v>30</v>
      </c>
      <c r="G65" s="6">
        <f aca="true" t="shared" si="7" ref="G65:G86">H65/1.2</f>
        <v>3132</v>
      </c>
      <c r="H65" s="6">
        <v>3758.4</v>
      </c>
      <c r="I65" s="6">
        <f t="shared" si="1"/>
        <v>93960</v>
      </c>
      <c r="J65" s="6">
        <f t="shared" si="2"/>
        <v>112752</v>
      </c>
      <c r="K65" s="45"/>
      <c r="L65" s="48"/>
      <c r="M65" s="95">
        <f t="shared" si="3"/>
        <v>0</v>
      </c>
      <c r="N65" s="96">
        <v>0.2</v>
      </c>
      <c r="O65" s="95">
        <f t="shared" si="4"/>
        <v>0</v>
      </c>
      <c r="P65" s="95">
        <f t="shared" si="5"/>
        <v>0</v>
      </c>
      <c r="Q65" s="45"/>
    </row>
    <row r="66" spans="1:17" ht="45">
      <c r="A66" s="137"/>
      <c r="B66" s="18">
        <v>2</v>
      </c>
      <c r="C66" s="9" t="s">
        <v>96</v>
      </c>
      <c r="D66" s="3" t="s">
        <v>94</v>
      </c>
      <c r="E66" s="13" t="s">
        <v>95</v>
      </c>
      <c r="F66" s="62">
        <v>15</v>
      </c>
      <c r="G66" s="6">
        <f t="shared" si="7"/>
        <v>4995.191666666667</v>
      </c>
      <c r="H66" s="6">
        <v>5994.23</v>
      </c>
      <c r="I66" s="6">
        <f t="shared" si="1"/>
        <v>74927.875</v>
      </c>
      <c r="J66" s="6">
        <f aca="true" t="shared" si="8" ref="J66:J128">I66*1.2</f>
        <v>89913.45</v>
      </c>
      <c r="K66" s="45"/>
      <c r="L66" s="48"/>
      <c r="M66" s="95">
        <f aca="true" t="shared" si="9" ref="M66:M128">F66*L66</f>
        <v>0</v>
      </c>
      <c r="N66" s="96">
        <v>0.2</v>
      </c>
      <c r="O66" s="95">
        <f aca="true" t="shared" si="10" ref="O66:O128">M66*N66</f>
        <v>0</v>
      </c>
      <c r="P66" s="95">
        <f aca="true" t="shared" si="11" ref="P66:P128">SUM(M66+O66)</f>
        <v>0</v>
      </c>
      <c r="Q66" s="45"/>
    </row>
    <row r="67" spans="1:17" ht="30">
      <c r="A67" s="137"/>
      <c r="B67" s="18">
        <v>3</v>
      </c>
      <c r="C67" s="9" t="s">
        <v>97</v>
      </c>
      <c r="D67" s="3" t="s">
        <v>94</v>
      </c>
      <c r="E67" s="13" t="s">
        <v>98</v>
      </c>
      <c r="F67" s="62">
        <v>20</v>
      </c>
      <c r="G67" s="6">
        <f t="shared" si="7"/>
        <v>1000.1166666666668</v>
      </c>
      <c r="H67" s="6">
        <v>1200.14</v>
      </c>
      <c r="I67" s="6">
        <f aca="true" t="shared" si="12" ref="I67:I128">F67*G67</f>
        <v>20002.333333333336</v>
      </c>
      <c r="J67" s="6">
        <f t="shared" si="8"/>
        <v>24002.800000000003</v>
      </c>
      <c r="K67" s="45"/>
      <c r="L67" s="48"/>
      <c r="M67" s="95">
        <f t="shared" si="9"/>
        <v>0</v>
      </c>
      <c r="N67" s="96">
        <v>0.2</v>
      </c>
      <c r="O67" s="95">
        <f t="shared" si="10"/>
        <v>0</v>
      </c>
      <c r="P67" s="95">
        <f t="shared" si="11"/>
        <v>0</v>
      </c>
      <c r="Q67" s="45"/>
    </row>
    <row r="68" spans="1:17" ht="15">
      <c r="A68" s="137"/>
      <c r="B68" s="18">
        <v>4</v>
      </c>
      <c r="C68" s="9" t="s">
        <v>99</v>
      </c>
      <c r="D68" s="3" t="s">
        <v>94</v>
      </c>
      <c r="E68" s="13" t="s">
        <v>12</v>
      </c>
      <c r="F68" s="62">
        <v>25</v>
      </c>
      <c r="G68" s="6">
        <f t="shared" si="7"/>
        <v>39</v>
      </c>
      <c r="H68" s="6">
        <v>46.8</v>
      </c>
      <c r="I68" s="6">
        <f t="shared" si="12"/>
        <v>975</v>
      </c>
      <c r="J68" s="6">
        <f t="shared" si="8"/>
        <v>1170</v>
      </c>
      <c r="K68" s="45"/>
      <c r="L68" s="48"/>
      <c r="M68" s="95">
        <f t="shared" si="9"/>
        <v>0</v>
      </c>
      <c r="N68" s="96">
        <v>0.2</v>
      </c>
      <c r="O68" s="95">
        <f t="shared" si="10"/>
        <v>0</v>
      </c>
      <c r="P68" s="95">
        <f t="shared" si="11"/>
        <v>0</v>
      </c>
      <c r="Q68" s="45"/>
    </row>
    <row r="69" spans="1:17" ht="15">
      <c r="A69" s="137"/>
      <c r="B69" s="18">
        <v>5</v>
      </c>
      <c r="C69" s="9" t="s">
        <v>100</v>
      </c>
      <c r="D69" s="3" t="s">
        <v>94</v>
      </c>
      <c r="E69" s="13" t="s">
        <v>12</v>
      </c>
      <c r="F69" s="62">
        <v>25</v>
      </c>
      <c r="G69" s="6">
        <f t="shared" si="7"/>
        <v>39</v>
      </c>
      <c r="H69" s="6">
        <v>46.8</v>
      </c>
      <c r="I69" s="6">
        <f t="shared" si="12"/>
        <v>975</v>
      </c>
      <c r="J69" s="6">
        <f t="shared" si="8"/>
        <v>1170</v>
      </c>
      <c r="K69" s="45"/>
      <c r="L69" s="48"/>
      <c r="M69" s="95">
        <f t="shared" si="9"/>
        <v>0</v>
      </c>
      <c r="N69" s="96">
        <v>0.2</v>
      </c>
      <c r="O69" s="95">
        <f t="shared" si="10"/>
        <v>0</v>
      </c>
      <c r="P69" s="95">
        <f t="shared" si="11"/>
        <v>0</v>
      </c>
      <c r="Q69" s="45"/>
    </row>
    <row r="70" spans="1:17" ht="15">
      <c r="A70" s="137"/>
      <c r="B70" s="18">
        <v>6</v>
      </c>
      <c r="C70" s="9" t="s">
        <v>101</v>
      </c>
      <c r="D70" s="3" t="s">
        <v>94</v>
      </c>
      <c r="E70" s="13" t="s">
        <v>12</v>
      </c>
      <c r="F70" s="62">
        <v>22</v>
      </c>
      <c r="G70" s="6">
        <f t="shared" si="7"/>
        <v>39</v>
      </c>
      <c r="H70" s="6">
        <v>46.8</v>
      </c>
      <c r="I70" s="6">
        <f t="shared" si="12"/>
        <v>858</v>
      </c>
      <c r="J70" s="6">
        <f t="shared" si="8"/>
        <v>1029.6</v>
      </c>
      <c r="K70" s="45"/>
      <c r="L70" s="48"/>
      <c r="M70" s="95">
        <f t="shared" si="9"/>
        <v>0</v>
      </c>
      <c r="N70" s="96">
        <v>0.2</v>
      </c>
      <c r="O70" s="95">
        <f t="shared" si="10"/>
        <v>0</v>
      </c>
      <c r="P70" s="95">
        <f t="shared" si="11"/>
        <v>0</v>
      </c>
      <c r="Q70" s="45"/>
    </row>
    <row r="71" spans="1:17" ht="15">
      <c r="A71" s="137"/>
      <c r="B71" s="18">
        <v>7</v>
      </c>
      <c r="C71" s="9" t="s">
        <v>102</v>
      </c>
      <c r="D71" s="3" t="s">
        <v>94</v>
      </c>
      <c r="E71" s="13" t="s">
        <v>12</v>
      </c>
      <c r="F71" s="62">
        <v>6</v>
      </c>
      <c r="G71" s="6">
        <f t="shared" si="7"/>
        <v>39</v>
      </c>
      <c r="H71" s="6">
        <v>46.8</v>
      </c>
      <c r="I71" s="6">
        <f t="shared" si="12"/>
        <v>234</v>
      </c>
      <c r="J71" s="6">
        <f t="shared" si="8"/>
        <v>280.8</v>
      </c>
      <c r="K71" s="45"/>
      <c r="L71" s="48"/>
      <c r="M71" s="95">
        <f t="shared" si="9"/>
        <v>0</v>
      </c>
      <c r="N71" s="96">
        <v>0.2</v>
      </c>
      <c r="O71" s="95">
        <f t="shared" si="10"/>
        <v>0</v>
      </c>
      <c r="P71" s="95">
        <f t="shared" si="11"/>
        <v>0</v>
      </c>
      <c r="Q71" s="45"/>
    </row>
    <row r="72" spans="1:17" ht="15">
      <c r="A72" s="137"/>
      <c r="B72" s="18">
        <v>8</v>
      </c>
      <c r="C72" s="9" t="s">
        <v>103</v>
      </c>
      <c r="D72" s="3" t="s">
        <v>94</v>
      </c>
      <c r="E72" s="13" t="s">
        <v>12</v>
      </c>
      <c r="F72" s="62">
        <v>6</v>
      </c>
      <c r="G72" s="6">
        <f t="shared" si="7"/>
        <v>39</v>
      </c>
      <c r="H72" s="6">
        <v>46.8</v>
      </c>
      <c r="I72" s="6">
        <f t="shared" si="12"/>
        <v>234</v>
      </c>
      <c r="J72" s="6">
        <f t="shared" si="8"/>
        <v>280.8</v>
      </c>
      <c r="K72" s="45"/>
      <c r="L72" s="48"/>
      <c r="M72" s="95">
        <f t="shared" si="9"/>
        <v>0</v>
      </c>
      <c r="N72" s="96">
        <v>0.2</v>
      </c>
      <c r="O72" s="95">
        <f t="shared" si="10"/>
        <v>0</v>
      </c>
      <c r="P72" s="95">
        <f t="shared" si="11"/>
        <v>0</v>
      </c>
      <c r="Q72" s="45"/>
    </row>
    <row r="73" spans="1:17" ht="15">
      <c r="A73" s="137"/>
      <c r="B73" s="18">
        <v>9</v>
      </c>
      <c r="C73" s="9" t="s">
        <v>104</v>
      </c>
      <c r="D73" s="3" t="s">
        <v>94</v>
      </c>
      <c r="E73" s="13" t="s">
        <v>12</v>
      </c>
      <c r="F73" s="62">
        <v>15</v>
      </c>
      <c r="G73" s="6">
        <f t="shared" si="7"/>
        <v>164.36666666666667</v>
      </c>
      <c r="H73" s="6">
        <v>197.24</v>
      </c>
      <c r="I73" s="6">
        <f t="shared" si="12"/>
        <v>2465.5</v>
      </c>
      <c r="J73" s="6">
        <f t="shared" si="8"/>
        <v>2958.6</v>
      </c>
      <c r="K73" s="45"/>
      <c r="L73" s="48"/>
      <c r="M73" s="95">
        <f t="shared" si="9"/>
        <v>0</v>
      </c>
      <c r="N73" s="96">
        <v>0.2</v>
      </c>
      <c r="O73" s="95">
        <f t="shared" si="10"/>
        <v>0</v>
      </c>
      <c r="P73" s="95">
        <f t="shared" si="11"/>
        <v>0</v>
      </c>
      <c r="Q73" s="45"/>
    </row>
    <row r="74" spans="1:17" ht="15">
      <c r="A74" s="137"/>
      <c r="B74" s="18">
        <v>10</v>
      </c>
      <c r="C74" s="9" t="s">
        <v>105</v>
      </c>
      <c r="D74" s="3" t="s">
        <v>94</v>
      </c>
      <c r="E74" s="13" t="s">
        <v>12</v>
      </c>
      <c r="F74" s="62">
        <v>5</v>
      </c>
      <c r="G74" s="6">
        <f t="shared" si="7"/>
        <v>164.36666666666667</v>
      </c>
      <c r="H74" s="6">
        <v>197.24</v>
      </c>
      <c r="I74" s="6">
        <f t="shared" si="12"/>
        <v>821.8333333333334</v>
      </c>
      <c r="J74" s="6">
        <f t="shared" si="8"/>
        <v>986.2</v>
      </c>
      <c r="K74" s="45"/>
      <c r="L74" s="48"/>
      <c r="M74" s="95">
        <f t="shared" si="9"/>
        <v>0</v>
      </c>
      <c r="N74" s="96">
        <v>0.2</v>
      </c>
      <c r="O74" s="95">
        <f t="shared" si="10"/>
        <v>0</v>
      </c>
      <c r="P74" s="95">
        <f t="shared" si="11"/>
        <v>0</v>
      </c>
      <c r="Q74" s="45"/>
    </row>
    <row r="75" spans="1:17" ht="15">
      <c r="A75" s="137"/>
      <c r="B75" s="18">
        <v>11</v>
      </c>
      <c r="C75" s="9" t="s">
        <v>106</v>
      </c>
      <c r="D75" s="3" t="s">
        <v>94</v>
      </c>
      <c r="E75" s="13" t="s">
        <v>12</v>
      </c>
      <c r="F75" s="62">
        <v>20</v>
      </c>
      <c r="G75" s="6">
        <f t="shared" si="7"/>
        <v>164.36666666666667</v>
      </c>
      <c r="H75" s="6">
        <v>197.24</v>
      </c>
      <c r="I75" s="6">
        <f t="shared" si="12"/>
        <v>3287.3333333333335</v>
      </c>
      <c r="J75" s="6">
        <f t="shared" si="8"/>
        <v>3944.8</v>
      </c>
      <c r="K75" s="45"/>
      <c r="L75" s="48"/>
      <c r="M75" s="95">
        <f t="shared" si="9"/>
        <v>0</v>
      </c>
      <c r="N75" s="96">
        <v>0.2</v>
      </c>
      <c r="O75" s="95">
        <f t="shared" si="10"/>
        <v>0</v>
      </c>
      <c r="P75" s="95">
        <f t="shared" si="11"/>
        <v>0</v>
      </c>
      <c r="Q75" s="45"/>
    </row>
    <row r="76" spans="1:17" ht="15">
      <c r="A76" s="137"/>
      <c r="B76" s="18">
        <v>12</v>
      </c>
      <c r="C76" s="9" t="s">
        <v>107</v>
      </c>
      <c r="D76" s="3" t="s">
        <v>94</v>
      </c>
      <c r="E76" s="13" t="s">
        <v>12</v>
      </c>
      <c r="F76" s="62">
        <v>40</v>
      </c>
      <c r="G76" s="6">
        <f t="shared" si="7"/>
        <v>267.56666666666666</v>
      </c>
      <c r="H76" s="6">
        <v>321.08</v>
      </c>
      <c r="I76" s="6">
        <f t="shared" si="12"/>
        <v>10702.666666666666</v>
      </c>
      <c r="J76" s="6">
        <f t="shared" si="8"/>
        <v>12843.199999999999</v>
      </c>
      <c r="K76" s="45"/>
      <c r="L76" s="48"/>
      <c r="M76" s="95">
        <f t="shared" si="9"/>
        <v>0</v>
      </c>
      <c r="N76" s="96">
        <v>0.2</v>
      </c>
      <c r="O76" s="95">
        <f t="shared" si="10"/>
        <v>0</v>
      </c>
      <c r="P76" s="95">
        <f t="shared" si="11"/>
        <v>0</v>
      </c>
      <c r="Q76" s="45"/>
    </row>
    <row r="77" spans="1:17" ht="15">
      <c r="A77" s="137"/>
      <c r="B77" s="18">
        <v>13</v>
      </c>
      <c r="C77" s="9" t="s">
        <v>108</v>
      </c>
      <c r="D77" s="3" t="s">
        <v>94</v>
      </c>
      <c r="E77" s="13" t="s">
        <v>12</v>
      </c>
      <c r="F77" s="62">
        <v>20</v>
      </c>
      <c r="G77" s="6">
        <f t="shared" si="7"/>
        <v>267.56666666666666</v>
      </c>
      <c r="H77" s="6">
        <v>321.08</v>
      </c>
      <c r="I77" s="6">
        <f t="shared" si="12"/>
        <v>5351.333333333333</v>
      </c>
      <c r="J77" s="6">
        <f t="shared" si="8"/>
        <v>6421.599999999999</v>
      </c>
      <c r="K77" s="45"/>
      <c r="L77" s="48"/>
      <c r="M77" s="95">
        <f t="shared" si="9"/>
        <v>0</v>
      </c>
      <c r="N77" s="96">
        <v>0.2</v>
      </c>
      <c r="O77" s="95">
        <f t="shared" si="10"/>
        <v>0</v>
      </c>
      <c r="P77" s="95">
        <f t="shared" si="11"/>
        <v>0</v>
      </c>
      <c r="Q77" s="45"/>
    </row>
    <row r="78" spans="1:17" ht="15">
      <c r="A78" s="137"/>
      <c r="B78" s="18">
        <v>14</v>
      </c>
      <c r="C78" s="9" t="s">
        <v>109</v>
      </c>
      <c r="D78" s="3" t="s">
        <v>94</v>
      </c>
      <c r="E78" s="13" t="s">
        <v>12</v>
      </c>
      <c r="F78" s="62">
        <v>5</v>
      </c>
      <c r="G78" s="6">
        <f t="shared" si="7"/>
        <v>267.56666666666666</v>
      </c>
      <c r="H78" s="6">
        <v>321.08</v>
      </c>
      <c r="I78" s="6">
        <f t="shared" si="12"/>
        <v>1337.8333333333333</v>
      </c>
      <c r="J78" s="6">
        <f t="shared" si="8"/>
        <v>1605.3999999999999</v>
      </c>
      <c r="K78" s="45"/>
      <c r="L78" s="48"/>
      <c r="M78" s="95">
        <f t="shared" si="9"/>
        <v>0</v>
      </c>
      <c r="N78" s="96">
        <v>0.2</v>
      </c>
      <c r="O78" s="95">
        <f t="shared" si="10"/>
        <v>0</v>
      </c>
      <c r="P78" s="95">
        <f t="shared" si="11"/>
        <v>0</v>
      </c>
      <c r="Q78" s="45"/>
    </row>
    <row r="79" spans="1:17" ht="15">
      <c r="A79" s="137"/>
      <c r="B79" s="18">
        <v>15</v>
      </c>
      <c r="C79" s="9" t="s">
        <v>110</v>
      </c>
      <c r="D79" s="3" t="s">
        <v>94</v>
      </c>
      <c r="E79" s="13" t="s">
        <v>12</v>
      </c>
      <c r="F79" s="62">
        <v>5</v>
      </c>
      <c r="G79" s="6">
        <f t="shared" si="7"/>
        <v>267.56666666666666</v>
      </c>
      <c r="H79" s="6">
        <v>321.08</v>
      </c>
      <c r="I79" s="6">
        <f t="shared" si="12"/>
        <v>1337.8333333333333</v>
      </c>
      <c r="J79" s="6">
        <f t="shared" si="8"/>
        <v>1605.3999999999999</v>
      </c>
      <c r="K79" s="45"/>
      <c r="L79" s="48"/>
      <c r="M79" s="95">
        <f t="shared" si="9"/>
        <v>0</v>
      </c>
      <c r="N79" s="96">
        <v>0.2</v>
      </c>
      <c r="O79" s="95">
        <f t="shared" si="10"/>
        <v>0</v>
      </c>
      <c r="P79" s="95">
        <f t="shared" si="11"/>
        <v>0</v>
      </c>
      <c r="Q79" s="45"/>
    </row>
    <row r="80" spans="1:17" ht="15">
      <c r="A80" s="137"/>
      <c r="B80" s="18">
        <v>16</v>
      </c>
      <c r="C80" s="9" t="s">
        <v>111</v>
      </c>
      <c r="D80" s="3" t="s">
        <v>94</v>
      </c>
      <c r="E80" s="13" t="s">
        <v>12</v>
      </c>
      <c r="F80" s="62">
        <v>50</v>
      </c>
      <c r="G80" s="6">
        <f t="shared" si="7"/>
        <v>267.56666666666666</v>
      </c>
      <c r="H80" s="6">
        <v>321.08</v>
      </c>
      <c r="I80" s="6">
        <f t="shared" si="12"/>
        <v>13378.333333333334</v>
      </c>
      <c r="J80" s="6">
        <f t="shared" si="8"/>
        <v>16054</v>
      </c>
      <c r="K80" s="45"/>
      <c r="L80" s="48"/>
      <c r="M80" s="95">
        <f t="shared" si="9"/>
        <v>0</v>
      </c>
      <c r="N80" s="96">
        <v>0.2</v>
      </c>
      <c r="O80" s="95">
        <f t="shared" si="10"/>
        <v>0</v>
      </c>
      <c r="P80" s="95">
        <f t="shared" si="11"/>
        <v>0</v>
      </c>
      <c r="Q80" s="45"/>
    </row>
    <row r="81" spans="1:17" ht="15">
      <c r="A81" s="137"/>
      <c r="B81" s="18">
        <v>17</v>
      </c>
      <c r="C81" s="9" t="s">
        <v>112</v>
      </c>
      <c r="D81" s="3" t="s">
        <v>94</v>
      </c>
      <c r="E81" s="13" t="s">
        <v>12</v>
      </c>
      <c r="F81" s="62">
        <v>5</v>
      </c>
      <c r="G81" s="6">
        <f t="shared" si="7"/>
        <v>142</v>
      </c>
      <c r="H81" s="6">
        <v>170.4</v>
      </c>
      <c r="I81" s="6">
        <f t="shared" si="12"/>
        <v>710</v>
      </c>
      <c r="J81" s="6">
        <f t="shared" si="8"/>
        <v>852</v>
      </c>
      <c r="K81" s="45"/>
      <c r="L81" s="48"/>
      <c r="M81" s="95">
        <f t="shared" si="9"/>
        <v>0</v>
      </c>
      <c r="N81" s="96">
        <v>0.2</v>
      </c>
      <c r="O81" s="95">
        <f t="shared" si="10"/>
        <v>0</v>
      </c>
      <c r="P81" s="95">
        <f t="shared" si="11"/>
        <v>0</v>
      </c>
      <c r="Q81" s="45"/>
    </row>
    <row r="82" spans="1:17" ht="15">
      <c r="A82" s="137"/>
      <c r="B82" s="18">
        <v>18</v>
      </c>
      <c r="C82" s="9" t="s">
        <v>223</v>
      </c>
      <c r="D82" s="3" t="s">
        <v>94</v>
      </c>
      <c r="E82" s="13" t="s">
        <v>12</v>
      </c>
      <c r="F82" s="62">
        <v>5</v>
      </c>
      <c r="G82" s="6">
        <f t="shared" si="7"/>
        <v>142</v>
      </c>
      <c r="H82" s="6">
        <v>170.4</v>
      </c>
      <c r="I82" s="6">
        <f t="shared" si="12"/>
        <v>710</v>
      </c>
      <c r="J82" s="6">
        <f t="shared" si="8"/>
        <v>852</v>
      </c>
      <c r="K82" s="45"/>
      <c r="L82" s="48"/>
      <c r="M82" s="95">
        <f t="shared" si="9"/>
        <v>0</v>
      </c>
      <c r="N82" s="96">
        <v>0.2</v>
      </c>
      <c r="O82" s="95">
        <f t="shared" si="10"/>
        <v>0</v>
      </c>
      <c r="P82" s="95">
        <f t="shared" si="11"/>
        <v>0</v>
      </c>
      <c r="Q82" s="45"/>
    </row>
    <row r="83" spans="1:17" ht="15">
      <c r="A83" s="137"/>
      <c r="B83" s="18">
        <v>19</v>
      </c>
      <c r="C83" s="9" t="s">
        <v>222</v>
      </c>
      <c r="D83" s="3" t="s">
        <v>94</v>
      </c>
      <c r="E83" s="13" t="s">
        <v>12</v>
      </c>
      <c r="F83" s="62">
        <v>15</v>
      </c>
      <c r="G83" s="6">
        <f t="shared" si="7"/>
        <v>142</v>
      </c>
      <c r="H83" s="6">
        <v>170.4</v>
      </c>
      <c r="I83" s="6">
        <f t="shared" si="12"/>
        <v>2130</v>
      </c>
      <c r="J83" s="6">
        <f t="shared" si="8"/>
        <v>2556</v>
      </c>
      <c r="K83" s="45"/>
      <c r="L83" s="48"/>
      <c r="M83" s="95">
        <f t="shared" si="9"/>
        <v>0</v>
      </c>
      <c r="N83" s="96">
        <v>0.2</v>
      </c>
      <c r="O83" s="95">
        <f t="shared" si="10"/>
        <v>0</v>
      </c>
      <c r="P83" s="95">
        <f t="shared" si="11"/>
        <v>0</v>
      </c>
      <c r="Q83" s="45"/>
    </row>
    <row r="84" spans="1:17" ht="15">
      <c r="A84" s="137"/>
      <c r="B84" s="18">
        <v>20</v>
      </c>
      <c r="C84" s="9" t="s">
        <v>221</v>
      </c>
      <c r="D84" s="3" t="s">
        <v>94</v>
      </c>
      <c r="E84" s="13" t="s">
        <v>12</v>
      </c>
      <c r="F84" s="62">
        <v>20</v>
      </c>
      <c r="G84" s="6">
        <f t="shared" si="7"/>
        <v>142</v>
      </c>
      <c r="H84" s="6">
        <v>170.4</v>
      </c>
      <c r="I84" s="6">
        <f t="shared" si="12"/>
        <v>2840</v>
      </c>
      <c r="J84" s="6">
        <f t="shared" si="8"/>
        <v>3408</v>
      </c>
      <c r="K84" s="45"/>
      <c r="L84" s="48"/>
      <c r="M84" s="95">
        <f t="shared" si="9"/>
        <v>0</v>
      </c>
      <c r="N84" s="96">
        <v>0.2</v>
      </c>
      <c r="O84" s="95">
        <f t="shared" si="10"/>
        <v>0</v>
      </c>
      <c r="P84" s="95">
        <f t="shared" si="11"/>
        <v>0</v>
      </c>
      <c r="Q84" s="45"/>
    </row>
    <row r="85" spans="1:17" ht="15">
      <c r="A85" s="137"/>
      <c r="B85" s="18">
        <v>21</v>
      </c>
      <c r="C85" s="9" t="s">
        <v>220</v>
      </c>
      <c r="D85" s="3" t="s">
        <v>94</v>
      </c>
      <c r="E85" s="13" t="s">
        <v>12</v>
      </c>
      <c r="F85" s="62">
        <v>25</v>
      </c>
      <c r="G85" s="6">
        <f t="shared" si="7"/>
        <v>142</v>
      </c>
      <c r="H85" s="6">
        <v>170.4</v>
      </c>
      <c r="I85" s="6">
        <f t="shared" si="12"/>
        <v>3550</v>
      </c>
      <c r="J85" s="6">
        <f t="shared" si="8"/>
        <v>4260</v>
      </c>
      <c r="K85" s="45"/>
      <c r="L85" s="48"/>
      <c r="M85" s="95">
        <f t="shared" si="9"/>
        <v>0</v>
      </c>
      <c r="N85" s="96">
        <v>0.2</v>
      </c>
      <c r="O85" s="95">
        <f t="shared" si="10"/>
        <v>0</v>
      </c>
      <c r="P85" s="95">
        <f t="shared" si="11"/>
        <v>0</v>
      </c>
      <c r="Q85" s="45"/>
    </row>
    <row r="86" spans="1:17" ht="15">
      <c r="A86" s="137"/>
      <c r="B86" s="18">
        <v>22</v>
      </c>
      <c r="C86" s="9" t="s">
        <v>219</v>
      </c>
      <c r="D86" s="3" t="s">
        <v>94</v>
      </c>
      <c r="E86" s="13" t="s">
        <v>12</v>
      </c>
      <c r="F86" s="62">
        <v>15</v>
      </c>
      <c r="G86" s="6">
        <f t="shared" si="7"/>
        <v>142</v>
      </c>
      <c r="H86" s="6">
        <v>170.4</v>
      </c>
      <c r="I86" s="6">
        <f t="shared" si="12"/>
        <v>2130</v>
      </c>
      <c r="J86" s="6">
        <f t="shared" si="8"/>
        <v>2556</v>
      </c>
      <c r="K86" s="45"/>
      <c r="L86" s="48"/>
      <c r="M86" s="95">
        <f t="shared" si="9"/>
        <v>0</v>
      </c>
      <c r="N86" s="96">
        <v>0.2</v>
      </c>
      <c r="O86" s="95">
        <f t="shared" si="10"/>
        <v>0</v>
      </c>
      <c r="P86" s="95">
        <f t="shared" si="11"/>
        <v>0</v>
      </c>
      <c r="Q86" s="45"/>
    </row>
    <row r="87" spans="1:17" ht="15">
      <c r="A87" s="137"/>
      <c r="B87" s="18">
        <v>23</v>
      </c>
      <c r="C87" s="9" t="s">
        <v>113</v>
      </c>
      <c r="D87" s="3" t="s">
        <v>94</v>
      </c>
      <c r="E87" s="13" t="s">
        <v>25</v>
      </c>
      <c r="F87" s="62">
        <v>5</v>
      </c>
      <c r="G87" s="6">
        <v>500</v>
      </c>
      <c r="H87" s="6"/>
      <c r="I87" s="6">
        <f t="shared" si="12"/>
        <v>2500</v>
      </c>
      <c r="J87" s="6">
        <f t="shared" si="8"/>
        <v>3000</v>
      </c>
      <c r="K87" s="45"/>
      <c r="L87" s="48"/>
      <c r="M87" s="95">
        <f t="shared" si="9"/>
        <v>0</v>
      </c>
      <c r="N87" s="96">
        <v>0.2</v>
      </c>
      <c r="O87" s="95">
        <f t="shared" si="10"/>
        <v>0</v>
      </c>
      <c r="P87" s="95">
        <f t="shared" si="11"/>
        <v>0</v>
      </c>
      <c r="Q87" s="45"/>
    </row>
    <row r="88" spans="1:17" ht="30">
      <c r="A88" s="137"/>
      <c r="B88" s="18">
        <v>24</v>
      </c>
      <c r="C88" s="9" t="s">
        <v>114</v>
      </c>
      <c r="D88" s="3" t="s">
        <v>94</v>
      </c>
      <c r="E88" s="13" t="s">
        <v>115</v>
      </c>
      <c r="F88" s="62">
        <v>5</v>
      </c>
      <c r="G88" s="6">
        <f>H88/1.2</f>
        <v>330</v>
      </c>
      <c r="H88" s="6">
        <v>396</v>
      </c>
      <c r="I88" s="6">
        <f t="shared" si="12"/>
        <v>1650</v>
      </c>
      <c r="J88" s="6">
        <f t="shared" si="8"/>
        <v>1980</v>
      </c>
      <c r="K88" s="45"/>
      <c r="L88" s="48"/>
      <c r="M88" s="95">
        <f t="shared" si="9"/>
        <v>0</v>
      </c>
      <c r="N88" s="96">
        <v>0.2</v>
      </c>
      <c r="O88" s="95">
        <f t="shared" si="10"/>
        <v>0</v>
      </c>
      <c r="P88" s="95">
        <f t="shared" si="11"/>
        <v>0</v>
      </c>
      <c r="Q88" s="45"/>
    </row>
    <row r="89" spans="1:17" ht="15">
      <c r="A89" s="137"/>
      <c r="B89" s="18">
        <v>25</v>
      </c>
      <c r="C89" s="9" t="s">
        <v>116</v>
      </c>
      <c r="D89" s="3" t="s">
        <v>94</v>
      </c>
      <c r="E89" s="13" t="s">
        <v>12</v>
      </c>
      <c r="F89" s="62">
        <v>35</v>
      </c>
      <c r="G89" s="6">
        <f>H89/1.2</f>
        <v>183</v>
      </c>
      <c r="H89" s="6">
        <v>219.6</v>
      </c>
      <c r="I89" s="6">
        <f t="shared" si="12"/>
        <v>6405</v>
      </c>
      <c r="J89" s="6">
        <f t="shared" si="8"/>
        <v>7686</v>
      </c>
      <c r="K89" s="45"/>
      <c r="L89" s="48"/>
      <c r="M89" s="95">
        <f t="shared" si="9"/>
        <v>0</v>
      </c>
      <c r="N89" s="96">
        <v>0.2</v>
      </c>
      <c r="O89" s="95">
        <f t="shared" si="10"/>
        <v>0</v>
      </c>
      <c r="P89" s="95">
        <f t="shared" si="11"/>
        <v>0</v>
      </c>
      <c r="Q89" s="45"/>
    </row>
    <row r="90" spans="1:17" ht="45">
      <c r="A90" s="137"/>
      <c r="B90" s="18">
        <v>26</v>
      </c>
      <c r="C90" s="9" t="s">
        <v>117</v>
      </c>
      <c r="D90" s="3" t="s">
        <v>94</v>
      </c>
      <c r="E90" s="13" t="s">
        <v>118</v>
      </c>
      <c r="F90" s="62">
        <v>22</v>
      </c>
      <c r="G90" s="6">
        <f>H90/1.2</f>
        <v>790</v>
      </c>
      <c r="H90" s="6">
        <v>948</v>
      </c>
      <c r="I90" s="6">
        <f t="shared" si="12"/>
        <v>17380</v>
      </c>
      <c r="J90" s="6">
        <f t="shared" si="8"/>
        <v>20856</v>
      </c>
      <c r="K90" s="45"/>
      <c r="L90" s="48"/>
      <c r="M90" s="95">
        <f t="shared" si="9"/>
        <v>0</v>
      </c>
      <c r="N90" s="96">
        <v>0.2</v>
      </c>
      <c r="O90" s="95">
        <f t="shared" si="10"/>
        <v>0</v>
      </c>
      <c r="P90" s="95">
        <f t="shared" si="11"/>
        <v>0</v>
      </c>
      <c r="Q90" s="45"/>
    </row>
    <row r="91" spans="1:17" ht="30">
      <c r="A91" s="137"/>
      <c r="B91" s="18">
        <v>27</v>
      </c>
      <c r="C91" s="9" t="s">
        <v>119</v>
      </c>
      <c r="D91" s="3" t="s">
        <v>94</v>
      </c>
      <c r="E91" s="13" t="s">
        <v>120</v>
      </c>
      <c r="F91" s="62">
        <v>5</v>
      </c>
      <c r="G91" s="6">
        <v>291.67</v>
      </c>
      <c r="H91" s="6"/>
      <c r="I91" s="6">
        <f t="shared" si="12"/>
        <v>1458.3500000000001</v>
      </c>
      <c r="J91" s="6">
        <f t="shared" si="8"/>
        <v>1750.0200000000002</v>
      </c>
      <c r="K91" s="45"/>
      <c r="L91" s="48"/>
      <c r="M91" s="95">
        <f t="shared" si="9"/>
        <v>0</v>
      </c>
      <c r="N91" s="96">
        <v>0.2</v>
      </c>
      <c r="O91" s="95">
        <f t="shared" si="10"/>
        <v>0</v>
      </c>
      <c r="P91" s="95">
        <f t="shared" si="11"/>
        <v>0</v>
      </c>
      <c r="Q91" s="45"/>
    </row>
    <row r="92" spans="1:17" ht="45">
      <c r="A92" s="137"/>
      <c r="B92" s="18">
        <v>28</v>
      </c>
      <c r="C92" s="9" t="s">
        <v>121</v>
      </c>
      <c r="D92" s="3" t="s">
        <v>94</v>
      </c>
      <c r="E92" s="13" t="s">
        <v>122</v>
      </c>
      <c r="F92" s="62">
        <v>15</v>
      </c>
      <c r="G92" s="6">
        <f>H92/1.2</f>
        <v>1826.9083333333333</v>
      </c>
      <c r="H92" s="6">
        <v>2192.29</v>
      </c>
      <c r="I92" s="6">
        <f t="shared" si="12"/>
        <v>27403.625</v>
      </c>
      <c r="J92" s="6">
        <f t="shared" si="8"/>
        <v>32884.35</v>
      </c>
      <c r="K92" s="45"/>
      <c r="L92" s="48"/>
      <c r="M92" s="95">
        <f t="shared" si="9"/>
        <v>0</v>
      </c>
      <c r="N92" s="96">
        <v>0.2</v>
      </c>
      <c r="O92" s="95">
        <f t="shared" si="10"/>
        <v>0</v>
      </c>
      <c r="P92" s="95">
        <f t="shared" si="11"/>
        <v>0</v>
      </c>
      <c r="Q92" s="45"/>
    </row>
    <row r="93" spans="1:17" ht="30">
      <c r="A93" s="137"/>
      <c r="B93" s="18">
        <v>29</v>
      </c>
      <c r="C93" s="9" t="s">
        <v>123</v>
      </c>
      <c r="D93" s="3" t="s">
        <v>94</v>
      </c>
      <c r="E93" s="13" t="s">
        <v>124</v>
      </c>
      <c r="F93" s="62">
        <v>1</v>
      </c>
      <c r="G93" s="6">
        <v>6825.78</v>
      </c>
      <c r="H93" s="6"/>
      <c r="I93" s="6">
        <f t="shared" si="12"/>
        <v>6825.78</v>
      </c>
      <c r="J93" s="6">
        <f t="shared" si="8"/>
        <v>8190.936</v>
      </c>
      <c r="K93" s="45"/>
      <c r="L93" s="48"/>
      <c r="M93" s="95">
        <f t="shared" si="9"/>
        <v>0</v>
      </c>
      <c r="N93" s="96">
        <v>0.2</v>
      </c>
      <c r="O93" s="95">
        <f t="shared" si="10"/>
        <v>0</v>
      </c>
      <c r="P93" s="95">
        <f t="shared" si="11"/>
        <v>0</v>
      </c>
      <c r="Q93" s="45"/>
    </row>
    <row r="94" spans="1:17" ht="30">
      <c r="A94" s="137"/>
      <c r="B94" s="18">
        <v>30</v>
      </c>
      <c r="C94" s="9" t="s">
        <v>125</v>
      </c>
      <c r="D94" s="3" t="s">
        <v>94</v>
      </c>
      <c r="E94" s="13" t="s">
        <v>12</v>
      </c>
      <c r="F94" s="62">
        <v>30</v>
      </c>
      <c r="G94" s="6">
        <f aca="true" t="shared" si="13" ref="G94:G124">H94/1.2</f>
        <v>143.80833333333334</v>
      </c>
      <c r="H94" s="6">
        <v>172.57</v>
      </c>
      <c r="I94" s="6">
        <f t="shared" si="12"/>
        <v>4314.25</v>
      </c>
      <c r="J94" s="6">
        <f t="shared" si="8"/>
        <v>5177.099999999999</v>
      </c>
      <c r="K94" s="45"/>
      <c r="L94" s="48"/>
      <c r="M94" s="95">
        <f t="shared" si="9"/>
        <v>0</v>
      </c>
      <c r="N94" s="96">
        <v>0.2</v>
      </c>
      <c r="O94" s="95">
        <f t="shared" si="10"/>
        <v>0</v>
      </c>
      <c r="P94" s="95">
        <f t="shared" si="11"/>
        <v>0</v>
      </c>
      <c r="Q94" s="45"/>
    </row>
    <row r="95" spans="1:17" ht="15">
      <c r="A95" s="137"/>
      <c r="B95" s="18">
        <v>31</v>
      </c>
      <c r="C95" s="9" t="s">
        <v>126</v>
      </c>
      <c r="D95" s="3" t="s">
        <v>94</v>
      </c>
      <c r="E95" s="13" t="s">
        <v>12</v>
      </c>
      <c r="F95" s="62">
        <v>70</v>
      </c>
      <c r="G95" s="6">
        <f t="shared" si="13"/>
        <v>143.80833333333334</v>
      </c>
      <c r="H95" s="6">
        <v>172.57</v>
      </c>
      <c r="I95" s="6">
        <f t="shared" si="12"/>
        <v>10066.583333333334</v>
      </c>
      <c r="J95" s="6">
        <f t="shared" si="8"/>
        <v>12079.9</v>
      </c>
      <c r="K95" s="45"/>
      <c r="L95" s="48"/>
      <c r="M95" s="95">
        <f t="shared" si="9"/>
        <v>0</v>
      </c>
      <c r="N95" s="96">
        <v>0.2</v>
      </c>
      <c r="O95" s="95">
        <f t="shared" si="10"/>
        <v>0</v>
      </c>
      <c r="P95" s="95">
        <f t="shared" si="11"/>
        <v>0</v>
      </c>
      <c r="Q95" s="45"/>
    </row>
    <row r="96" spans="1:17" ht="45">
      <c r="A96" s="137"/>
      <c r="B96" s="18">
        <v>32</v>
      </c>
      <c r="C96" s="9" t="s">
        <v>127</v>
      </c>
      <c r="D96" s="3" t="s">
        <v>94</v>
      </c>
      <c r="E96" s="13" t="s">
        <v>15</v>
      </c>
      <c r="F96" s="62">
        <v>35</v>
      </c>
      <c r="G96" s="6">
        <f t="shared" si="13"/>
        <v>438.92500000000007</v>
      </c>
      <c r="H96" s="6">
        <v>526.71</v>
      </c>
      <c r="I96" s="6">
        <f t="shared" si="12"/>
        <v>15362.375000000002</v>
      </c>
      <c r="J96" s="6">
        <f t="shared" si="8"/>
        <v>18434.850000000002</v>
      </c>
      <c r="K96" s="45"/>
      <c r="L96" s="48"/>
      <c r="M96" s="95">
        <f t="shared" si="9"/>
        <v>0</v>
      </c>
      <c r="N96" s="96">
        <v>0.2</v>
      </c>
      <c r="O96" s="95">
        <f t="shared" si="10"/>
        <v>0</v>
      </c>
      <c r="P96" s="95">
        <f t="shared" si="11"/>
        <v>0</v>
      </c>
      <c r="Q96" s="45"/>
    </row>
    <row r="97" spans="1:17" ht="45">
      <c r="A97" s="137"/>
      <c r="B97" s="18">
        <v>33</v>
      </c>
      <c r="C97" s="9" t="s">
        <v>128</v>
      </c>
      <c r="D97" s="3" t="s">
        <v>94</v>
      </c>
      <c r="E97" s="13" t="s">
        <v>129</v>
      </c>
      <c r="F97" s="62">
        <v>10</v>
      </c>
      <c r="G97" s="6">
        <f t="shared" si="13"/>
        <v>396.925</v>
      </c>
      <c r="H97" s="6">
        <v>476.31</v>
      </c>
      <c r="I97" s="6">
        <f t="shared" si="12"/>
        <v>3969.25</v>
      </c>
      <c r="J97" s="6">
        <f t="shared" si="8"/>
        <v>4763.099999999999</v>
      </c>
      <c r="K97" s="45"/>
      <c r="L97" s="48"/>
      <c r="M97" s="95">
        <f t="shared" si="9"/>
        <v>0</v>
      </c>
      <c r="N97" s="96">
        <v>0.2</v>
      </c>
      <c r="O97" s="95">
        <f t="shared" si="10"/>
        <v>0</v>
      </c>
      <c r="P97" s="95">
        <f t="shared" si="11"/>
        <v>0</v>
      </c>
      <c r="Q97" s="45"/>
    </row>
    <row r="98" spans="1:17" ht="30">
      <c r="A98" s="137"/>
      <c r="B98" s="18">
        <v>34</v>
      </c>
      <c r="C98" s="9" t="s">
        <v>130</v>
      </c>
      <c r="D98" s="3" t="s">
        <v>94</v>
      </c>
      <c r="E98" s="13" t="s">
        <v>48</v>
      </c>
      <c r="F98" s="62">
        <v>10</v>
      </c>
      <c r="G98" s="6">
        <f t="shared" si="13"/>
        <v>390</v>
      </c>
      <c r="H98" s="6">
        <v>468</v>
      </c>
      <c r="I98" s="6">
        <f t="shared" si="12"/>
        <v>3900</v>
      </c>
      <c r="J98" s="6">
        <f t="shared" si="8"/>
        <v>4680</v>
      </c>
      <c r="K98" s="45"/>
      <c r="L98" s="48"/>
      <c r="M98" s="95">
        <f t="shared" si="9"/>
        <v>0</v>
      </c>
      <c r="N98" s="96">
        <v>0.2</v>
      </c>
      <c r="O98" s="95">
        <f t="shared" si="10"/>
        <v>0</v>
      </c>
      <c r="P98" s="95">
        <f t="shared" si="11"/>
        <v>0</v>
      </c>
      <c r="Q98" s="45"/>
    </row>
    <row r="99" spans="1:17" ht="30">
      <c r="A99" s="137"/>
      <c r="B99" s="18">
        <v>35</v>
      </c>
      <c r="C99" s="9" t="s">
        <v>131</v>
      </c>
      <c r="D99" s="3" t="s">
        <v>94</v>
      </c>
      <c r="E99" s="13" t="s">
        <v>48</v>
      </c>
      <c r="F99" s="62">
        <v>25</v>
      </c>
      <c r="G99" s="6">
        <f t="shared" si="13"/>
        <v>467.2583333333334</v>
      </c>
      <c r="H99" s="6">
        <v>560.71</v>
      </c>
      <c r="I99" s="6">
        <f t="shared" si="12"/>
        <v>11681.458333333334</v>
      </c>
      <c r="J99" s="6">
        <f t="shared" si="8"/>
        <v>14017.75</v>
      </c>
      <c r="K99" s="45"/>
      <c r="L99" s="48"/>
      <c r="M99" s="95">
        <f t="shared" si="9"/>
        <v>0</v>
      </c>
      <c r="N99" s="96">
        <v>0.2</v>
      </c>
      <c r="O99" s="95">
        <f t="shared" si="10"/>
        <v>0</v>
      </c>
      <c r="P99" s="95">
        <f t="shared" si="11"/>
        <v>0</v>
      </c>
      <c r="Q99" s="45"/>
    </row>
    <row r="100" spans="1:17" ht="30">
      <c r="A100" s="137"/>
      <c r="B100" s="18">
        <v>36</v>
      </c>
      <c r="C100" s="9" t="s">
        <v>132</v>
      </c>
      <c r="D100" s="3" t="s">
        <v>94</v>
      </c>
      <c r="E100" s="13" t="s">
        <v>48</v>
      </c>
      <c r="F100" s="62">
        <v>25</v>
      </c>
      <c r="G100" s="6">
        <f t="shared" si="13"/>
        <v>303.00000000000006</v>
      </c>
      <c r="H100" s="6">
        <v>363.6</v>
      </c>
      <c r="I100" s="6">
        <f t="shared" si="12"/>
        <v>7575.000000000002</v>
      </c>
      <c r="J100" s="6">
        <f t="shared" si="8"/>
        <v>9090.000000000002</v>
      </c>
      <c r="K100" s="45"/>
      <c r="L100" s="48"/>
      <c r="M100" s="95">
        <f t="shared" si="9"/>
        <v>0</v>
      </c>
      <c r="N100" s="96">
        <v>0.2</v>
      </c>
      <c r="O100" s="95">
        <f t="shared" si="10"/>
        <v>0</v>
      </c>
      <c r="P100" s="95">
        <f t="shared" si="11"/>
        <v>0</v>
      </c>
      <c r="Q100" s="45"/>
    </row>
    <row r="101" spans="1:17" ht="30">
      <c r="A101" s="137"/>
      <c r="B101" s="18">
        <v>37</v>
      </c>
      <c r="C101" s="9" t="s">
        <v>133</v>
      </c>
      <c r="D101" s="3" t="s">
        <v>94</v>
      </c>
      <c r="E101" s="13" t="s">
        <v>48</v>
      </c>
      <c r="F101" s="62">
        <v>20</v>
      </c>
      <c r="G101" s="6">
        <f t="shared" si="13"/>
        <v>303.00000000000006</v>
      </c>
      <c r="H101" s="6">
        <v>363.6</v>
      </c>
      <c r="I101" s="6">
        <f t="shared" si="12"/>
        <v>6060.000000000001</v>
      </c>
      <c r="J101" s="6">
        <f t="shared" si="8"/>
        <v>7272.000000000001</v>
      </c>
      <c r="K101" s="45"/>
      <c r="L101" s="48"/>
      <c r="M101" s="95">
        <f t="shared" si="9"/>
        <v>0</v>
      </c>
      <c r="N101" s="96">
        <v>0.2</v>
      </c>
      <c r="O101" s="95">
        <f t="shared" si="10"/>
        <v>0</v>
      </c>
      <c r="P101" s="95">
        <f t="shared" si="11"/>
        <v>0</v>
      </c>
      <c r="Q101" s="45"/>
    </row>
    <row r="102" spans="1:17" ht="45">
      <c r="A102" s="137"/>
      <c r="B102" s="18">
        <v>38</v>
      </c>
      <c r="C102" s="9" t="s">
        <v>134</v>
      </c>
      <c r="D102" s="3" t="s">
        <v>94</v>
      </c>
      <c r="E102" s="13" t="s">
        <v>15</v>
      </c>
      <c r="F102" s="62">
        <v>5</v>
      </c>
      <c r="G102" s="6">
        <f t="shared" si="13"/>
        <v>723.5000000000001</v>
      </c>
      <c r="H102" s="6">
        <v>868.2</v>
      </c>
      <c r="I102" s="6">
        <f t="shared" si="12"/>
        <v>3617.5000000000005</v>
      </c>
      <c r="J102" s="6">
        <f t="shared" si="8"/>
        <v>4341</v>
      </c>
      <c r="K102" s="45"/>
      <c r="L102" s="48"/>
      <c r="M102" s="95">
        <f t="shared" si="9"/>
        <v>0</v>
      </c>
      <c r="N102" s="96">
        <v>0.2</v>
      </c>
      <c r="O102" s="95">
        <f t="shared" si="10"/>
        <v>0</v>
      </c>
      <c r="P102" s="95">
        <f t="shared" si="11"/>
        <v>0</v>
      </c>
      <c r="Q102" s="45"/>
    </row>
    <row r="103" spans="1:17" ht="30">
      <c r="A103" s="137"/>
      <c r="B103" s="18">
        <v>39</v>
      </c>
      <c r="C103" s="9" t="s">
        <v>135</v>
      </c>
      <c r="D103" s="3" t="s">
        <v>94</v>
      </c>
      <c r="E103" s="13" t="s">
        <v>12</v>
      </c>
      <c r="F103" s="62">
        <v>55</v>
      </c>
      <c r="G103" s="6">
        <f t="shared" si="13"/>
        <v>265.6666666666667</v>
      </c>
      <c r="H103" s="6">
        <v>318.8</v>
      </c>
      <c r="I103" s="6">
        <f t="shared" si="12"/>
        <v>14611.666666666668</v>
      </c>
      <c r="J103" s="6">
        <f t="shared" si="8"/>
        <v>17534</v>
      </c>
      <c r="K103" s="45"/>
      <c r="L103" s="48"/>
      <c r="M103" s="95">
        <f t="shared" si="9"/>
        <v>0</v>
      </c>
      <c r="N103" s="96">
        <v>0.2</v>
      </c>
      <c r="O103" s="95">
        <f t="shared" si="10"/>
        <v>0</v>
      </c>
      <c r="P103" s="95">
        <f t="shared" si="11"/>
        <v>0</v>
      </c>
      <c r="Q103" s="45"/>
    </row>
    <row r="104" spans="1:17" ht="30">
      <c r="A104" s="137"/>
      <c r="B104" s="18">
        <v>40</v>
      </c>
      <c r="C104" s="9" t="s">
        <v>136</v>
      </c>
      <c r="D104" s="3" t="s">
        <v>94</v>
      </c>
      <c r="E104" s="13" t="s">
        <v>137</v>
      </c>
      <c r="F104" s="62">
        <v>140</v>
      </c>
      <c r="G104" s="6">
        <f t="shared" si="13"/>
        <v>799.4583333333334</v>
      </c>
      <c r="H104" s="6">
        <v>959.35</v>
      </c>
      <c r="I104" s="6">
        <f t="shared" si="12"/>
        <v>111924.16666666667</v>
      </c>
      <c r="J104" s="6">
        <f t="shared" si="8"/>
        <v>134309</v>
      </c>
      <c r="K104" s="45"/>
      <c r="L104" s="48"/>
      <c r="M104" s="95">
        <f t="shared" si="9"/>
        <v>0</v>
      </c>
      <c r="N104" s="96">
        <v>0.2</v>
      </c>
      <c r="O104" s="95">
        <f t="shared" si="10"/>
        <v>0</v>
      </c>
      <c r="P104" s="95">
        <f t="shared" si="11"/>
        <v>0</v>
      </c>
      <c r="Q104" s="45"/>
    </row>
    <row r="105" spans="1:17" ht="30">
      <c r="A105" s="137"/>
      <c r="B105" s="18">
        <v>41</v>
      </c>
      <c r="C105" s="9" t="s">
        <v>138</v>
      </c>
      <c r="D105" s="3" t="s">
        <v>94</v>
      </c>
      <c r="E105" s="13" t="s">
        <v>139</v>
      </c>
      <c r="F105" s="62">
        <v>9</v>
      </c>
      <c r="G105" s="6">
        <f t="shared" si="13"/>
        <v>1572.6666666666667</v>
      </c>
      <c r="H105" s="6">
        <v>1887.2</v>
      </c>
      <c r="I105" s="6">
        <f t="shared" si="12"/>
        <v>14154</v>
      </c>
      <c r="J105" s="6">
        <f t="shared" si="8"/>
        <v>16984.8</v>
      </c>
      <c r="K105" s="45"/>
      <c r="L105" s="48"/>
      <c r="M105" s="95">
        <f t="shared" si="9"/>
        <v>0</v>
      </c>
      <c r="N105" s="96">
        <v>0.2</v>
      </c>
      <c r="O105" s="95">
        <f t="shared" si="10"/>
        <v>0</v>
      </c>
      <c r="P105" s="95">
        <f t="shared" si="11"/>
        <v>0</v>
      </c>
      <c r="Q105" s="45"/>
    </row>
    <row r="106" spans="1:17" ht="30">
      <c r="A106" s="137"/>
      <c r="B106" s="18">
        <v>42</v>
      </c>
      <c r="C106" s="9" t="s">
        <v>140</v>
      </c>
      <c r="D106" s="3" t="s">
        <v>94</v>
      </c>
      <c r="E106" s="13" t="s">
        <v>12</v>
      </c>
      <c r="F106" s="62">
        <v>1</v>
      </c>
      <c r="G106" s="6">
        <f t="shared" si="13"/>
        <v>325</v>
      </c>
      <c r="H106" s="6">
        <v>390</v>
      </c>
      <c r="I106" s="6">
        <f t="shared" si="12"/>
        <v>325</v>
      </c>
      <c r="J106" s="6">
        <f t="shared" si="8"/>
        <v>390</v>
      </c>
      <c r="K106" s="45"/>
      <c r="L106" s="48"/>
      <c r="M106" s="95">
        <f t="shared" si="9"/>
        <v>0</v>
      </c>
      <c r="N106" s="96">
        <v>0.2</v>
      </c>
      <c r="O106" s="95">
        <f t="shared" si="10"/>
        <v>0</v>
      </c>
      <c r="P106" s="95">
        <f t="shared" si="11"/>
        <v>0</v>
      </c>
      <c r="Q106" s="45"/>
    </row>
    <row r="107" spans="1:17" ht="45">
      <c r="A107" s="137"/>
      <c r="B107" s="18">
        <v>43</v>
      </c>
      <c r="C107" s="9" t="s">
        <v>141</v>
      </c>
      <c r="D107" s="3" t="s">
        <v>94</v>
      </c>
      <c r="E107" s="13" t="s">
        <v>142</v>
      </c>
      <c r="F107" s="62">
        <v>3</v>
      </c>
      <c r="G107" s="6">
        <f t="shared" si="13"/>
        <v>573.3333333333334</v>
      </c>
      <c r="H107" s="6">
        <v>688</v>
      </c>
      <c r="I107" s="6">
        <f t="shared" si="12"/>
        <v>1720</v>
      </c>
      <c r="J107" s="6">
        <f t="shared" si="8"/>
        <v>2064</v>
      </c>
      <c r="K107" s="45"/>
      <c r="L107" s="48"/>
      <c r="M107" s="95">
        <f t="shared" si="9"/>
        <v>0</v>
      </c>
      <c r="N107" s="96">
        <v>0.2</v>
      </c>
      <c r="O107" s="95">
        <f t="shared" si="10"/>
        <v>0</v>
      </c>
      <c r="P107" s="95">
        <f t="shared" si="11"/>
        <v>0</v>
      </c>
      <c r="Q107" s="45"/>
    </row>
    <row r="108" spans="1:17" ht="30">
      <c r="A108" s="137"/>
      <c r="B108" s="18">
        <v>44</v>
      </c>
      <c r="C108" s="9" t="s">
        <v>143</v>
      </c>
      <c r="D108" s="3" t="s">
        <v>94</v>
      </c>
      <c r="E108" s="13" t="s">
        <v>212</v>
      </c>
      <c r="F108" s="62">
        <v>25</v>
      </c>
      <c r="G108" s="6">
        <f t="shared" si="13"/>
        <v>636.4583333333334</v>
      </c>
      <c r="H108" s="6">
        <v>763.75</v>
      </c>
      <c r="I108" s="6">
        <f t="shared" si="12"/>
        <v>15911.458333333334</v>
      </c>
      <c r="J108" s="6">
        <f t="shared" si="8"/>
        <v>19093.75</v>
      </c>
      <c r="K108" s="45"/>
      <c r="L108" s="48"/>
      <c r="M108" s="95">
        <f t="shared" si="9"/>
        <v>0</v>
      </c>
      <c r="N108" s="96">
        <v>0.2</v>
      </c>
      <c r="O108" s="95">
        <f t="shared" si="10"/>
        <v>0</v>
      </c>
      <c r="P108" s="95">
        <f t="shared" si="11"/>
        <v>0</v>
      </c>
      <c r="Q108" s="45"/>
    </row>
    <row r="109" spans="1:17" ht="30">
      <c r="A109" s="137"/>
      <c r="B109" s="18">
        <v>45</v>
      </c>
      <c r="C109" s="9" t="s">
        <v>144</v>
      </c>
      <c r="D109" s="3" t="s">
        <v>94</v>
      </c>
      <c r="E109" s="13" t="s">
        <v>145</v>
      </c>
      <c r="F109" s="62">
        <v>5</v>
      </c>
      <c r="G109" s="6">
        <f t="shared" si="13"/>
        <v>2629.3</v>
      </c>
      <c r="H109" s="6">
        <v>3155.16</v>
      </c>
      <c r="I109" s="6">
        <f t="shared" si="12"/>
        <v>13146.5</v>
      </c>
      <c r="J109" s="6">
        <f t="shared" si="8"/>
        <v>15775.8</v>
      </c>
      <c r="K109" s="45"/>
      <c r="L109" s="48"/>
      <c r="M109" s="95">
        <f t="shared" si="9"/>
        <v>0</v>
      </c>
      <c r="N109" s="96">
        <v>0.2</v>
      </c>
      <c r="O109" s="95">
        <f t="shared" si="10"/>
        <v>0</v>
      </c>
      <c r="P109" s="95">
        <f t="shared" si="11"/>
        <v>0</v>
      </c>
      <c r="Q109" s="45"/>
    </row>
    <row r="110" spans="1:17" ht="45">
      <c r="A110" s="137"/>
      <c r="B110" s="18">
        <v>46</v>
      </c>
      <c r="C110" s="9" t="s">
        <v>146</v>
      </c>
      <c r="D110" s="3" t="s">
        <v>94</v>
      </c>
      <c r="E110" s="13" t="s">
        <v>147</v>
      </c>
      <c r="F110" s="62">
        <v>3</v>
      </c>
      <c r="G110" s="6">
        <f t="shared" si="13"/>
        <v>2572.9583333333335</v>
      </c>
      <c r="H110" s="6">
        <v>3087.55</v>
      </c>
      <c r="I110" s="6">
        <f t="shared" si="12"/>
        <v>7718.875</v>
      </c>
      <c r="J110" s="6">
        <f t="shared" si="8"/>
        <v>9262.65</v>
      </c>
      <c r="K110" s="45"/>
      <c r="L110" s="48"/>
      <c r="M110" s="95">
        <f t="shared" si="9"/>
        <v>0</v>
      </c>
      <c r="N110" s="96">
        <v>0.2</v>
      </c>
      <c r="O110" s="95">
        <f t="shared" si="10"/>
        <v>0</v>
      </c>
      <c r="P110" s="95">
        <f t="shared" si="11"/>
        <v>0</v>
      </c>
      <c r="Q110" s="45"/>
    </row>
    <row r="111" spans="1:17" ht="30">
      <c r="A111" s="137"/>
      <c r="B111" s="18">
        <v>47</v>
      </c>
      <c r="C111" s="9" t="s">
        <v>148</v>
      </c>
      <c r="D111" s="3" t="s">
        <v>94</v>
      </c>
      <c r="E111" s="13" t="s">
        <v>149</v>
      </c>
      <c r="F111" s="62">
        <v>15</v>
      </c>
      <c r="G111" s="6">
        <f t="shared" si="13"/>
        <v>425.45833333333337</v>
      </c>
      <c r="H111" s="6">
        <v>510.55</v>
      </c>
      <c r="I111" s="6">
        <f t="shared" si="12"/>
        <v>6381.875000000001</v>
      </c>
      <c r="J111" s="6">
        <f t="shared" si="8"/>
        <v>7658.250000000001</v>
      </c>
      <c r="K111" s="45"/>
      <c r="L111" s="48"/>
      <c r="M111" s="95">
        <f t="shared" si="9"/>
        <v>0</v>
      </c>
      <c r="N111" s="96">
        <v>0.2</v>
      </c>
      <c r="O111" s="95">
        <f t="shared" si="10"/>
        <v>0</v>
      </c>
      <c r="P111" s="95">
        <f t="shared" si="11"/>
        <v>0</v>
      </c>
      <c r="Q111" s="45"/>
    </row>
    <row r="112" spans="1:17" ht="30">
      <c r="A112" s="137"/>
      <c r="B112" s="18">
        <v>48</v>
      </c>
      <c r="C112" s="9" t="s">
        <v>150</v>
      </c>
      <c r="D112" s="3" t="s">
        <v>94</v>
      </c>
      <c r="E112" s="13" t="s">
        <v>151</v>
      </c>
      <c r="F112" s="62">
        <v>7</v>
      </c>
      <c r="G112" s="6">
        <f t="shared" si="13"/>
        <v>916.8000000000001</v>
      </c>
      <c r="H112" s="6">
        <v>1100.16</v>
      </c>
      <c r="I112" s="6">
        <f t="shared" si="12"/>
        <v>6417.6</v>
      </c>
      <c r="J112" s="6">
        <f t="shared" si="8"/>
        <v>7701.12</v>
      </c>
      <c r="K112" s="45"/>
      <c r="L112" s="48"/>
      <c r="M112" s="95">
        <f t="shared" si="9"/>
        <v>0</v>
      </c>
      <c r="N112" s="96">
        <v>0.2</v>
      </c>
      <c r="O112" s="95">
        <f t="shared" si="10"/>
        <v>0</v>
      </c>
      <c r="P112" s="95">
        <f t="shared" si="11"/>
        <v>0</v>
      </c>
      <c r="Q112" s="45"/>
    </row>
    <row r="113" spans="1:17" ht="30">
      <c r="A113" s="137"/>
      <c r="B113" s="18">
        <v>49</v>
      </c>
      <c r="C113" s="9" t="s">
        <v>152</v>
      </c>
      <c r="D113" s="3" t="s">
        <v>94</v>
      </c>
      <c r="E113" s="13" t="s">
        <v>213</v>
      </c>
      <c r="F113" s="62">
        <v>4</v>
      </c>
      <c r="G113" s="6">
        <f t="shared" si="13"/>
        <v>771.0666666666667</v>
      </c>
      <c r="H113" s="6">
        <v>925.28</v>
      </c>
      <c r="I113" s="6">
        <f t="shared" si="12"/>
        <v>3084.266666666667</v>
      </c>
      <c r="J113" s="6">
        <f t="shared" si="8"/>
        <v>3701.12</v>
      </c>
      <c r="K113" s="45"/>
      <c r="L113" s="48"/>
      <c r="M113" s="95">
        <f t="shared" si="9"/>
        <v>0</v>
      </c>
      <c r="N113" s="96">
        <v>0.2</v>
      </c>
      <c r="O113" s="95">
        <f t="shared" si="10"/>
        <v>0</v>
      </c>
      <c r="P113" s="95">
        <f t="shared" si="11"/>
        <v>0</v>
      </c>
      <c r="Q113" s="45"/>
    </row>
    <row r="114" spans="1:17" ht="30">
      <c r="A114" s="137"/>
      <c r="B114" s="18">
        <v>50</v>
      </c>
      <c r="C114" s="9" t="s">
        <v>153</v>
      </c>
      <c r="D114" s="3" t="s">
        <v>94</v>
      </c>
      <c r="E114" s="13" t="s">
        <v>154</v>
      </c>
      <c r="F114" s="62">
        <v>200</v>
      </c>
      <c r="G114" s="6">
        <f t="shared" si="13"/>
        <v>129.00833333333335</v>
      </c>
      <c r="H114" s="6">
        <v>154.81</v>
      </c>
      <c r="I114" s="6">
        <f t="shared" si="12"/>
        <v>25801.66666666667</v>
      </c>
      <c r="J114" s="6">
        <f t="shared" si="8"/>
        <v>30962.000000000004</v>
      </c>
      <c r="K114" s="45"/>
      <c r="L114" s="48"/>
      <c r="M114" s="95">
        <f t="shared" si="9"/>
        <v>0</v>
      </c>
      <c r="N114" s="96">
        <v>0.2</v>
      </c>
      <c r="O114" s="95">
        <f t="shared" si="10"/>
        <v>0</v>
      </c>
      <c r="P114" s="95">
        <f t="shared" si="11"/>
        <v>0</v>
      </c>
      <c r="Q114" s="45"/>
    </row>
    <row r="115" spans="1:17" ht="30">
      <c r="A115" s="137"/>
      <c r="B115" s="18">
        <v>51</v>
      </c>
      <c r="C115" s="9" t="s">
        <v>155</v>
      </c>
      <c r="D115" s="3" t="s">
        <v>94</v>
      </c>
      <c r="E115" s="13" t="s">
        <v>115</v>
      </c>
      <c r="F115" s="62">
        <v>4</v>
      </c>
      <c r="G115" s="6">
        <f t="shared" si="13"/>
        <v>340</v>
      </c>
      <c r="H115" s="6">
        <v>408</v>
      </c>
      <c r="I115" s="6">
        <f t="shared" si="12"/>
        <v>1360</v>
      </c>
      <c r="J115" s="6">
        <f t="shared" si="8"/>
        <v>1632</v>
      </c>
      <c r="K115" s="45"/>
      <c r="L115" s="48"/>
      <c r="M115" s="95">
        <f t="shared" si="9"/>
        <v>0</v>
      </c>
      <c r="N115" s="96">
        <v>0.2</v>
      </c>
      <c r="O115" s="95">
        <f t="shared" si="10"/>
        <v>0</v>
      </c>
      <c r="P115" s="95">
        <f t="shared" si="11"/>
        <v>0</v>
      </c>
      <c r="Q115" s="45"/>
    </row>
    <row r="116" spans="1:17" ht="15">
      <c r="A116" s="137"/>
      <c r="B116" s="18">
        <v>52</v>
      </c>
      <c r="C116" s="9" t="s">
        <v>156</v>
      </c>
      <c r="D116" s="3" t="s">
        <v>94</v>
      </c>
      <c r="E116" s="13" t="s">
        <v>12</v>
      </c>
      <c r="F116" s="62">
        <v>15</v>
      </c>
      <c r="G116" s="6">
        <f t="shared" si="13"/>
        <v>792</v>
      </c>
      <c r="H116" s="6">
        <v>950.4</v>
      </c>
      <c r="I116" s="6">
        <f t="shared" si="12"/>
        <v>11880</v>
      </c>
      <c r="J116" s="6">
        <f t="shared" si="8"/>
        <v>14256</v>
      </c>
      <c r="K116" s="45"/>
      <c r="L116" s="48"/>
      <c r="M116" s="95">
        <f t="shared" si="9"/>
        <v>0</v>
      </c>
      <c r="N116" s="96">
        <v>0.2</v>
      </c>
      <c r="O116" s="95">
        <f t="shared" si="10"/>
        <v>0</v>
      </c>
      <c r="P116" s="95">
        <f t="shared" si="11"/>
        <v>0</v>
      </c>
      <c r="Q116" s="45"/>
    </row>
    <row r="117" spans="1:17" ht="30">
      <c r="A117" s="137"/>
      <c r="B117" s="18">
        <v>53</v>
      </c>
      <c r="C117" s="9" t="s">
        <v>157</v>
      </c>
      <c r="D117" s="3" t="s">
        <v>94</v>
      </c>
      <c r="E117" s="13" t="s">
        <v>12</v>
      </c>
      <c r="F117" s="62">
        <v>14</v>
      </c>
      <c r="G117" s="6">
        <f t="shared" si="13"/>
        <v>1675.5333333333335</v>
      </c>
      <c r="H117" s="6">
        <v>2010.64</v>
      </c>
      <c r="I117" s="6">
        <f t="shared" si="12"/>
        <v>23457.46666666667</v>
      </c>
      <c r="J117" s="6">
        <f t="shared" si="8"/>
        <v>28148.960000000003</v>
      </c>
      <c r="K117" s="45"/>
      <c r="L117" s="48"/>
      <c r="M117" s="95">
        <f t="shared" si="9"/>
        <v>0</v>
      </c>
      <c r="N117" s="96">
        <v>0.2</v>
      </c>
      <c r="O117" s="95">
        <f t="shared" si="10"/>
        <v>0</v>
      </c>
      <c r="P117" s="95">
        <f t="shared" si="11"/>
        <v>0</v>
      </c>
      <c r="Q117" s="45"/>
    </row>
    <row r="118" spans="1:17" ht="30">
      <c r="A118" s="137"/>
      <c r="B118" s="18">
        <v>54</v>
      </c>
      <c r="C118" s="9" t="s">
        <v>158</v>
      </c>
      <c r="D118" s="3" t="s">
        <v>94</v>
      </c>
      <c r="E118" s="13" t="s">
        <v>159</v>
      </c>
      <c r="F118" s="62">
        <v>35</v>
      </c>
      <c r="G118" s="6">
        <f t="shared" si="13"/>
        <v>313.33333333333337</v>
      </c>
      <c r="H118" s="6">
        <v>376</v>
      </c>
      <c r="I118" s="6">
        <f t="shared" si="12"/>
        <v>10966.666666666668</v>
      </c>
      <c r="J118" s="6">
        <f t="shared" si="8"/>
        <v>13160.000000000002</v>
      </c>
      <c r="K118" s="45"/>
      <c r="L118" s="48"/>
      <c r="M118" s="95">
        <f t="shared" si="9"/>
        <v>0</v>
      </c>
      <c r="N118" s="96">
        <v>0.2</v>
      </c>
      <c r="O118" s="95">
        <f t="shared" si="10"/>
        <v>0</v>
      </c>
      <c r="P118" s="95">
        <f t="shared" si="11"/>
        <v>0</v>
      </c>
      <c r="Q118" s="45"/>
    </row>
    <row r="119" spans="1:17" ht="30">
      <c r="A119" s="137"/>
      <c r="B119" s="18">
        <v>55</v>
      </c>
      <c r="C119" s="9" t="s">
        <v>160</v>
      </c>
      <c r="D119" s="3" t="s">
        <v>94</v>
      </c>
      <c r="E119" s="13" t="s">
        <v>161</v>
      </c>
      <c r="F119" s="62">
        <v>50</v>
      </c>
      <c r="G119" s="6">
        <f t="shared" si="13"/>
        <v>290</v>
      </c>
      <c r="H119" s="6">
        <v>348</v>
      </c>
      <c r="I119" s="6">
        <f t="shared" si="12"/>
        <v>14500</v>
      </c>
      <c r="J119" s="6">
        <f t="shared" si="8"/>
        <v>17400</v>
      </c>
      <c r="K119" s="45"/>
      <c r="L119" s="48"/>
      <c r="M119" s="95">
        <f t="shared" si="9"/>
        <v>0</v>
      </c>
      <c r="N119" s="96">
        <v>0.2</v>
      </c>
      <c r="O119" s="95">
        <f t="shared" si="10"/>
        <v>0</v>
      </c>
      <c r="P119" s="95">
        <f t="shared" si="11"/>
        <v>0</v>
      </c>
      <c r="Q119" s="45"/>
    </row>
    <row r="120" spans="1:17" ht="15">
      <c r="A120" s="137"/>
      <c r="B120" s="18">
        <v>56</v>
      </c>
      <c r="C120" s="9" t="s">
        <v>162</v>
      </c>
      <c r="D120" s="3" t="s">
        <v>94</v>
      </c>
      <c r="E120" s="13" t="s">
        <v>12</v>
      </c>
      <c r="F120" s="62">
        <v>5</v>
      </c>
      <c r="G120" s="6">
        <f t="shared" si="13"/>
        <v>766.7</v>
      </c>
      <c r="H120" s="6">
        <f>920.04</f>
        <v>920.04</v>
      </c>
      <c r="I120" s="6">
        <f t="shared" si="12"/>
        <v>3833.5</v>
      </c>
      <c r="J120" s="6">
        <f t="shared" si="8"/>
        <v>4600.2</v>
      </c>
      <c r="K120" s="45"/>
      <c r="L120" s="48"/>
      <c r="M120" s="95">
        <f t="shared" si="9"/>
        <v>0</v>
      </c>
      <c r="N120" s="96">
        <v>0.2</v>
      </c>
      <c r="O120" s="95">
        <f t="shared" si="10"/>
        <v>0</v>
      </c>
      <c r="P120" s="95">
        <f t="shared" si="11"/>
        <v>0</v>
      </c>
      <c r="Q120" s="45"/>
    </row>
    <row r="121" spans="1:17" ht="45">
      <c r="A121" s="137"/>
      <c r="B121" s="18">
        <v>58</v>
      </c>
      <c r="C121" s="9" t="s">
        <v>163</v>
      </c>
      <c r="D121" s="3" t="s">
        <v>94</v>
      </c>
      <c r="E121" s="13" t="s">
        <v>15</v>
      </c>
      <c r="F121" s="62">
        <v>8</v>
      </c>
      <c r="G121" s="6">
        <f t="shared" si="13"/>
        <v>209.05</v>
      </c>
      <c r="H121" s="6">
        <v>250.86</v>
      </c>
      <c r="I121" s="6">
        <f t="shared" si="12"/>
        <v>1672.4</v>
      </c>
      <c r="J121" s="6">
        <f t="shared" si="8"/>
        <v>2006.88</v>
      </c>
      <c r="K121" s="45"/>
      <c r="L121" s="48"/>
      <c r="M121" s="95">
        <f t="shared" si="9"/>
        <v>0</v>
      </c>
      <c r="N121" s="96">
        <v>0.2</v>
      </c>
      <c r="O121" s="95">
        <f t="shared" si="10"/>
        <v>0</v>
      </c>
      <c r="P121" s="95">
        <f t="shared" si="11"/>
        <v>0</v>
      </c>
      <c r="Q121" s="45"/>
    </row>
    <row r="122" spans="1:17" ht="15">
      <c r="A122" s="137"/>
      <c r="B122" s="18">
        <v>59</v>
      </c>
      <c r="C122" s="9" t="s">
        <v>164</v>
      </c>
      <c r="D122" s="3" t="s">
        <v>94</v>
      </c>
      <c r="E122" s="13" t="s">
        <v>25</v>
      </c>
      <c r="F122" s="62">
        <v>5</v>
      </c>
      <c r="G122" s="6">
        <f t="shared" si="13"/>
        <v>86.54166666666667</v>
      </c>
      <c r="H122" s="6">
        <v>103.85</v>
      </c>
      <c r="I122" s="6">
        <f t="shared" si="12"/>
        <v>432.70833333333337</v>
      </c>
      <c r="J122" s="6">
        <f t="shared" si="8"/>
        <v>519.25</v>
      </c>
      <c r="K122" s="45"/>
      <c r="L122" s="48"/>
      <c r="M122" s="95">
        <f t="shared" si="9"/>
        <v>0</v>
      </c>
      <c r="N122" s="96">
        <v>0.2</v>
      </c>
      <c r="O122" s="95">
        <f t="shared" si="10"/>
        <v>0</v>
      </c>
      <c r="P122" s="95">
        <f t="shared" si="11"/>
        <v>0</v>
      </c>
      <c r="Q122" s="45"/>
    </row>
    <row r="123" spans="1:17" ht="15">
      <c r="A123" s="137"/>
      <c r="B123" s="18">
        <v>60</v>
      </c>
      <c r="C123" s="9" t="s">
        <v>165</v>
      </c>
      <c r="D123" s="3" t="s">
        <v>94</v>
      </c>
      <c r="E123" s="13" t="s">
        <v>12</v>
      </c>
      <c r="F123" s="62">
        <v>8</v>
      </c>
      <c r="G123" s="6">
        <f t="shared" si="13"/>
        <v>237.2</v>
      </c>
      <c r="H123" s="6">
        <v>284.64</v>
      </c>
      <c r="I123" s="6">
        <f t="shared" si="12"/>
        <v>1897.6</v>
      </c>
      <c r="J123" s="6">
        <f t="shared" si="8"/>
        <v>2277.12</v>
      </c>
      <c r="K123" s="45"/>
      <c r="L123" s="48"/>
      <c r="M123" s="95">
        <f t="shared" si="9"/>
        <v>0</v>
      </c>
      <c r="N123" s="96">
        <v>0.2</v>
      </c>
      <c r="O123" s="95">
        <f t="shared" si="10"/>
        <v>0</v>
      </c>
      <c r="P123" s="95">
        <f t="shared" si="11"/>
        <v>0</v>
      </c>
      <c r="Q123" s="45"/>
    </row>
    <row r="124" spans="1:17" ht="15">
      <c r="A124" s="137"/>
      <c r="B124" s="18">
        <v>61</v>
      </c>
      <c r="C124" s="9" t="s">
        <v>166</v>
      </c>
      <c r="D124" s="3" t="s">
        <v>94</v>
      </c>
      <c r="E124" s="13" t="s">
        <v>12</v>
      </c>
      <c r="F124" s="62">
        <v>5</v>
      </c>
      <c r="G124" s="6">
        <f t="shared" si="13"/>
        <v>73.81666666666666</v>
      </c>
      <c r="H124" s="6">
        <v>88.58</v>
      </c>
      <c r="I124" s="6">
        <f t="shared" si="12"/>
        <v>369.0833333333333</v>
      </c>
      <c r="J124" s="6">
        <f t="shared" si="8"/>
        <v>442.9</v>
      </c>
      <c r="K124" s="45"/>
      <c r="L124" s="48"/>
      <c r="M124" s="95">
        <f t="shared" si="9"/>
        <v>0</v>
      </c>
      <c r="N124" s="96">
        <v>0.2</v>
      </c>
      <c r="O124" s="95">
        <f t="shared" si="10"/>
        <v>0</v>
      </c>
      <c r="P124" s="95">
        <f t="shared" si="11"/>
        <v>0</v>
      </c>
      <c r="Q124" s="45"/>
    </row>
    <row r="125" spans="1:17" ht="15">
      <c r="A125" s="137"/>
      <c r="B125" s="18">
        <v>62</v>
      </c>
      <c r="C125" s="9" t="s">
        <v>167</v>
      </c>
      <c r="D125" s="3" t="s">
        <v>94</v>
      </c>
      <c r="E125" s="13" t="s">
        <v>12</v>
      </c>
      <c r="F125" s="62">
        <v>10</v>
      </c>
      <c r="G125" s="6">
        <v>48</v>
      </c>
      <c r="H125" s="6"/>
      <c r="I125" s="6">
        <f t="shared" si="12"/>
        <v>480</v>
      </c>
      <c r="J125" s="6">
        <f t="shared" si="8"/>
        <v>576</v>
      </c>
      <c r="K125" s="45"/>
      <c r="L125" s="48"/>
      <c r="M125" s="95">
        <f t="shared" si="9"/>
        <v>0</v>
      </c>
      <c r="N125" s="96">
        <v>0.2</v>
      </c>
      <c r="O125" s="95">
        <f t="shared" si="10"/>
        <v>0</v>
      </c>
      <c r="P125" s="95">
        <f t="shared" si="11"/>
        <v>0</v>
      </c>
      <c r="Q125" s="45"/>
    </row>
    <row r="126" spans="1:17" ht="15">
      <c r="A126" s="137"/>
      <c r="B126" s="18">
        <v>63</v>
      </c>
      <c r="C126" s="9" t="s">
        <v>168</v>
      </c>
      <c r="D126" s="3" t="s">
        <v>94</v>
      </c>
      <c r="E126" s="13" t="s">
        <v>12</v>
      </c>
      <c r="F126" s="62">
        <v>10</v>
      </c>
      <c r="G126" s="6">
        <v>48</v>
      </c>
      <c r="H126" s="6"/>
      <c r="I126" s="6">
        <f t="shared" si="12"/>
        <v>480</v>
      </c>
      <c r="J126" s="6">
        <f t="shared" si="8"/>
        <v>576</v>
      </c>
      <c r="K126" s="45"/>
      <c r="L126" s="48"/>
      <c r="M126" s="95">
        <f t="shared" si="9"/>
        <v>0</v>
      </c>
      <c r="N126" s="96">
        <v>0.2</v>
      </c>
      <c r="O126" s="95">
        <f t="shared" si="10"/>
        <v>0</v>
      </c>
      <c r="P126" s="95">
        <f t="shared" si="11"/>
        <v>0</v>
      </c>
      <c r="Q126" s="45"/>
    </row>
    <row r="127" spans="1:17" ht="15">
      <c r="A127" s="137"/>
      <c r="B127" s="18">
        <v>64</v>
      </c>
      <c r="C127" s="9" t="s">
        <v>169</v>
      </c>
      <c r="D127" s="3" t="s">
        <v>94</v>
      </c>
      <c r="E127" s="13" t="s">
        <v>12</v>
      </c>
      <c r="F127" s="62">
        <v>10</v>
      </c>
      <c r="G127" s="6">
        <v>48</v>
      </c>
      <c r="H127" s="6"/>
      <c r="I127" s="6">
        <f t="shared" si="12"/>
        <v>480</v>
      </c>
      <c r="J127" s="6">
        <f t="shared" si="8"/>
        <v>576</v>
      </c>
      <c r="K127" s="45"/>
      <c r="L127" s="48"/>
      <c r="M127" s="95">
        <f t="shared" si="9"/>
        <v>0</v>
      </c>
      <c r="N127" s="96">
        <v>0.2</v>
      </c>
      <c r="O127" s="95">
        <f t="shared" si="10"/>
        <v>0</v>
      </c>
      <c r="P127" s="95">
        <f t="shared" si="11"/>
        <v>0</v>
      </c>
      <c r="Q127" s="45"/>
    </row>
    <row r="128" spans="1:17" ht="30">
      <c r="A128" s="137"/>
      <c r="B128" s="18">
        <v>65</v>
      </c>
      <c r="C128" s="9" t="s">
        <v>214</v>
      </c>
      <c r="D128" s="3" t="s">
        <v>94</v>
      </c>
      <c r="E128" s="13" t="s">
        <v>25</v>
      </c>
      <c r="F128" s="62">
        <v>5</v>
      </c>
      <c r="G128" s="6">
        <f>H128/1.2</f>
        <v>850</v>
      </c>
      <c r="H128" s="6">
        <v>1020</v>
      </c>
      <c r="I128" s="6">
        <f t="shared" si="12"/>
        <v>4250</v>
      </c>
      <c r="J128" s="6">
        <f t="shared" si="8"/>
        <v>5100</v>
      </c>
      <c r="K128" s="45"/>
      <c r="L128" s="48"/>
      <c r="M128" s="95">
        <f t="shared" si="9"/>
        <v>0</v>
      </c>
      <c r="N128" s="96">
        <v>0.2</v>
      </c>
      <c r="O128" s="95">
        <f t="shared" si="10"/>
        <v>0</v>
      </c>
      <c r="P128" s="95">
        <f t="shared" si="11"/>
        <v>0</v>
      </c>
      <c r="Q128" s="45"/>
    </row>
    <row r="129" spans="1:17" ht="30">
      <c r="A129" s="138">
        <v>7</v>
      </c>
      <c r="B129" s="17">
        <v>1</v>
      </c>
      <c r="C129" s="8" t="s">
        <v>170</v>
      </c>
      <c r="D129" s="1"/>
      <c r="E129" s="12" t="s">
        <v>171</v>
      </c>
      <c r="F129" s="61">
        <v>1</v>
      </c>
      <c r="G129" s="2">
        <f>12.99*100</f>
        <v>1299</v>
      </c>
      <c r="H129" s="2"/>
      <c r="I129" s="2">
        <f aca="true" t="shared" si="14" ref="I129:I153">F129*G129</f>
        <v>1299</v>
      </c>
      <c r="J129" s="2">
        <f aca="true" t="shared" si="15" ref="J129:J153">I129*1.2</f>
        <v>1558.8</v>
      </c>
      <c r="K129" s="46"/>
      <c r="L129" s="47"/>
      <c r="M129" s="93">
        <f aca="true" t="shared" si="16" ref="M129:M153">F129*L129</f>
        <v>0</v>
      </c>
      <c r="N129" s="94">
        <v>0.2</v>
      </c>
      <c r="O129" s="93">
        <f aca="true" t="shared" si="17" ref="O129:O153">M129*N129</f>
        <v>0</v>
      </c>
      <c r="P129" s="93">
        <f aca="true" t="shared" si="18" ref="P129:P153">SUM(M129+O129)</f>
        <v>0</v>
      </c>
      <c r="Q129" s="46"/>
    </row>
    <row r="130" spans="1:17" ht="30">
      <c r="A130" s="138"/>
      <c r="B130" s="17">
        <v>2</v>
      </c>
      <c r="C130" s="8" t="s">
        <v>172</v>
      </c>
      <c r="D130" s="1" t="s">
        <v>173</v>
      </c>
      <c r="E130" s="12" t="s">
        <v>174</v>
      </c>
      <c r="F130" s="61">
        <v>3</v>
      </c>
      <c r="G130" s="2">
        <f>H130/1.2</f>
        <v>2562.5</v>
      </c>
      <c r="H130" s="2">
        <v>3075</v>
      </c>
      <c r="I130" s="2">
        <f t="shared" si="14"/>
        <v>7687.5</v>
      </c>
      <c r="J130" s="2">
        <f t="shared" si="15"/>
        <v>9225</v>
      </c>
      <c r="K130" s="46"/>
      <c r="L130" s="47"/>
      <c r="M130" s="93">
        <f t="shared" si="16"/>
        <v>0</v>
      </c>
      <c r="N130" s="94">
        <v>0.2</v>
      </c>
      <c r="O130" s="93">
        <f t="shared" si="17"/>
        <v>0</v>
      </c>
      <c r="P130" s="93">
        <f t="shared" si="18"/>
        <v>0</v>
      </c>
      <c r="Q130" s="46"/>
    </row>
    <row r="131" spans="1:17" ht="45">
      <c r="A131" s="138"/>
      <c r="B131" s="17">
        <v>3</v>
      </c>
      <c r="C131" s="8" t="s">
        <v>175</v>
      </c>
      <c r="D131" s="1" t="s">
        <v>173</v>
      </c>
      <c r="E131" s="12" t="s">
        <v>176</v>
      </c>
      <c r="F131" s="61">
        <v>5</v>
      </c>
      <c r="G131" s="2">
        <f>H131/1.2</f>
        <v>2090</v>
      </c>
      <c r="H131" s="2">
        <v>2508</v>
      </c>
      <c r="I131" s="2">
        <f t="shared" si="14"/>
        <v>10450</v>
      </c>
      <c r="J131" s="2">
        <f t="shared" si="15"/>
        <v>12540</v>
      </c>
      <c r="K131" s="46"/>
      <c r="L131" s="47"/>
      <c r="M131" s="93">
        <f t="shared" si="16"/>
        <v>0</v>
      </c>
      <c r="N131" s="94">
        <v>0.2</v>
      </c>
      <c r="O131" s="93">
        <f t="shared" si="17"/>
        <v>0</v>
      </c>
      <c r="P131" s="93">
        <f t="shared" si="18"/>
        <v>0</v>
      </c>
      <c r="Q131" s="46"/>
    </row>
    <row r="132" spans="1:17" ht="15">
      <c r="A132" s="134">
        <v>8</v>
      </c>
      <c r="B132" s="18">
        <v>1</v>
      </c>
      <c r="C132" s="9" t="s">
        <v>177</v>
      </c>
      <c r="D132" s="3" t="s">
        <v>178</v>
      </c>
      <c r="E132" s="13" t="s">
        <v>12</v>
      </c>
      <c r="F132" s="62">
        <v>1</v>
      </c>
      <c r="G132" s="6">
        <v>201.78</v>
      </c>
      <c r="H132" s="6"/>
      <c r="I132" s="6">
        <f t="shared" si="14"/>
        <v>201.78</v>
      </c>
      <c r="J132" s="6">
        <f t="shared" si="15"/>
        <v>242.136</v>
      </c>
      <c r="K132" s="45"/>
      <c r="L132" s="48"/>
      <c r="M132" s="95">
        <f t="shared" si="16"/>
        <v>0</v>
      </c>
      <c r="N132" s="96">
        <v>0.2</v>
      </c>
      <c r="O132" s="95">
        <f t="shared" si="17"/>
        <v>0</v>
      </c>
      <c r="P132" s="95">
        <f t="shared" si="18"/>
        <v>0</v>
      </c>
      <c r="Q132" s="45"/>
    </row>
    <row r="133" spans="1:17" ht="15">
      <c r="A133" s="135"/>
      <c r="B133" s="18">
        <v>2</v>
      </c>
      <c r="C133" s="9" t="s">
        <v>179</v>
      </c>
      <c r="D133" s="3" t="s">
        <v>178</v>
      </c>
      <c r="E133" s="13" t="s">
        <v>12</v>
      </c>
      <c r="F133" s="62">
        <v>2</v>
      </c>
      <c r="G133" s="6">
        <f>H133/1.2</f>
        <v>7369.016666666666</v>
      </c>
      <c r="H133" s="6">
        <v>8842.82</v>
      </c>
      <c r="I133" s="6">
        <f t="shared" si="14"/>
        <v>14738.033333333333</v>
      </c>
      <c r="J133" s="6">
        <f t="shared" si="15"/>
        <v>17685.64</v>
      </c>
      <c r="K133" s="45"/>
      <c r="L133" s="48"/>
      <c r="M133" s="95">
        <f t="shared" si="16"/>
        <v>0</v>
      </c>
      <c r="N133" s="96">
        <v>0.2</v>
      </c>
      <c r="O133" s="95">
        <f t="shared" si="17"/>
        <v>0</v>
      </c>
      <c r="P133" s="95">
        <f t="shared" si="18"/>
        <v>0</v>
      </c>
      <c r="Q133" s="45"/>
    </row>
    <row r="134" spans="1:17" ht="15">
      <c r="A134" s="135"/>
      <c r="B134" s="18">
        <v>3</v>
      </c>
      <c r="C134" s="9" t="s">
        <v>180</v>
      </c>
      <c r="D134" s="3" t="s">
        <v>178</v>
      </c>
      <c r="E134" s="13" t="s">
        <v>12</v>
      </c>
      <c r="F134" s="62">
        <v>2</v>
      </c>
      <c r="G134" s="6">
        <f>H134/1.2</f>
        <v>419.23333333333335</v>
      </c>
      <c r="H134" s="6">
        <v>503.08</v>
      </c>
      <c r="I134" s="6">
        <f t="shared" si="14"/>
        <v>838.4666666666667</v>
      </c>
      <c r="J134" s="6">
        <f t="shared" si="15"/>
        <v>1006.16</v>
      </c>
      <c r="K134" s="45"/>
      <c r="L134" s="48"/>
      <c r="M134" s="95">
        <f t="shared" si="16"/>
        <v>0</v>
      </c>
      <c r="N134" s="96">
        <v>0.2</v>
      </c>
      <c r="O134" s="95">
        <f t="shared" si="17"/>
        <v>0</v>
      </c>
      <c r="P134" s="95">
        <f t="shared" si="18"/>
        <v>0</v>
      </c>
      <c r="Q134" s="45"/>
    </row>
    <row r="135" spans="1:17" ht="15">
      <c r="A135" s="135"/>
      <c r="B135" s="18">
        <v>4</v>
      </c>
      <c r="C135" s="9" t="s">
        <v>181</v>
      </c>
      <c r="D135" s="3" t="s">
        <v>178</v>
      </c>
      <c r="E135" s="13" t="s">
        <v>12</v>
      </c>
      <c r="F135" s="62">
        <v>1</v>
      </c>
      <c r="G135" s="6">
        <v>201.78</v>
      </c>
      <c r="H135" s="6"/>
      <c r="I135" s="6">
        <f t="shared" si="14"/>
        <v>201.78</v>
      </c>
      <c r="J135" s="6">
        <f t="shared" si="15"/>
        <v>242.136</v>
      </c>
      <c r="K135" s="45"/>
      <c r="L135" s="48"/>
      <c r="M135" s="95">
        <f t="shared" si="16"/>
        <v>0</v>
      </c>
      <c r="N135" s="96">
        <v>0.2</v>
      </c>
      <c r="O135" s="95">
        <f t="shared" si="17"/>
        <v>0</v>
      </c>
      <c r="P135" s="95">
        <f t="shared" si="18"/>
        <v>0</v>
      </c>
      <c r="Q135" s="45"/>
    </row>
    <row r="136" spans="1:17" ht="30">
      <c r="A136" s="135"/>
      <c r="B136" s="18">
        <v>5</v>
      </c>
      <c r="C136" s="9" t="s">
        <v>182</v>
      </c>
      <c r="D136" s="3" t="s">
        <v>178</v>
      </c>
      <c r="E136" s="13" t="s">
        <v>183</v>
      </c>
      <c r="F136" s="62">
        <v>13</v>
      </c>
      <c r="G136" s="6">
        <f>H136/1.2</f>
        <v>1261.8916666666667</v>
      </c>
      <c r="H136" s="6">
        <v>1514.27</v>
      </c>
      <c r="I136" s="6">
        <f t="shared" si="14"/>
        <v>16404.591666666667</v>
      </c>
      <c r="J136" s="6">
        <f t="shared" si="15"/>
        <v>19685.51</v>
      </c>
      <c r="K136" s="45"/>
      <c r="L136" s="48"/>
      <c r="M136" s="95">
        <f t="shared" si="16"/>
        <v>0</v>
      </c>
      <c r="N136" s="96">
        <v>0.2</v>
      </c>
      <c r="O136" s="95">
        <f t="shared" si="17"/>
        <v>0</v>
      </c>
      <c r="P136" s="95">
        <f t="shared" si="18"/>
        <v>0</v>
      </c>
      <c r="Q136" s="45"/>
    </row>
    <row r="137" spans="1:17" ht="30">
      <c r="A137" s="135"/>
      <c r="B137" s="18">
        <v>6</v>
      </c>
      <c r="C137" s="9" t="s">
        <v>184</v>
      </c>
      <c r="D137" s="3" t="s">
        <v>178</v>
      </c>
      <c r="E137" s="13" t="s">
        <v>264</v>
      </c>
      <c r="F137" s="62">
        <v>1</v>
      </c>
      <c r="G137" s="6">
        <f>H137/1.2</f>
        <v>2822.5</v>
      </c>
      <c r="H137" s="6">
        <v>3387</v>
      </c>
      <c r="I137" s="6">
        <f t="shared" si="14"/>
        <v>2822.5</v>
      </c>
      <c r="J137" s="6">
        <f t="shared" si="15"/>
        <v>3387</v>
      </c>
      <c r="K137" s="45"/>
      <c r="L137" s="48"/>
      <c r="M137" s="95">
        <f t="shared" si="16"/>
        <v>0</v>
      </c>
      <c r="N137" s="96">
        <v>0.2</v>
      </c>
      <c r="O137" s="95">
        <f t="shared" si="17"/>
        <v>0</v>
      </c>
      <c r="P137" s="95">
        <f t="shared" si="18"/>
        <v>0</v>
      </c>
      <c r="Q137" s="45"/>
    </row>
    <row r="138" spans="1:17" ht="45">
      <c r="A138" s="135"/>
      <c r="B138" s="18">
        <v>7</v>
      </c>
      <c r="C138" s="9" t="s">
        <v>185</v>
      </c>
      <c r="D138" s="3" t="s">
        <v>178</v>
      </c>
      <c r="E138" s="13" t="s">
        <v>186</v>
      </c>
      <c r="F138" s="62">
        <v>5</v>
      </c>
      <c r="G138" s="6">
        <f>H138/1.2</f>
        <v>1674</v>
      </c>
      <c r="H138" s="6">
        <v>2008.8</v>
      </c>
      <c r="I138" s="6">
        <f t="shared" si="14"/>
        <v>8370</v>
      </c>
      <c r="J138" s="6">
        <f t="shared" si="15"/>
        <v>10044</v>
      </c>
      <c r="K138" s="45"/>
      <c r="L138" s="48"/>
      <c r="M138" s="95">
        <f t="shared" si="16"/>
        <v>0</v>
      </c>
      <c r="N138" s="96">
        <v>0.2</v>
      </c>
      <c r="O138" s="95">
        <f t="shared" si="17"/>
        <v>0</v>
      </c>
      <c r="P138" s="95">
        <f t="shared" si="18"/>
        <v>0</v>
      </c>
      <c r="Q138" s="45"/>
    </row>
    <row r="139" spans="1:17" ht="15">
      <c r="A139" s="135"/>
      <c r="B139" s="18">
        <v>8</v>
      </c>
      <c r="C139" s="9" t="s">
        <v>187</v>
      </c>
      <c r="D139" s="3" t="s">
        <v>178</v>
      </c>
      <c r="E139" s="13" t="s">
        <v>188</v>
      </c>
      <c r="F139" s="62">
        <v>600</v>
      </c>
      <c r="G139" s="6">
        <f>H139/1.2</f>
        <v>22.5</v>
      </c>
      <c r="H139" s="6">
        <v>27</v>
      </c>
      <c r="I139" s="6">
        <f t="shared" si="14"/>
        <v>13500</v>
      </c>
      <c r="J139" s="6">
        <f t="shared" si="15"/>
        <v>16200</v>
      </c>
      <c r="K139" s="45"/>
      <c r="L139" s="48"/>
      <c r="M139" s="95">
        <f t="shared" si="16"/>
        <v>0</v>
      </c>
      <c r="N139" s="96">
        <v>0.2</v>
      </c>
      <c r="O139" s="95">
        <f t="shared" si="17"/>
        <v>0</v>
      </c>
      <c r="P139" s="95">
        <f t="shared" si="18"/>
        <v>0</v>
      </c>
      <c r="Q139" s="45"/>
    </row>
    <row r="140" spans="1:17" ht="30">
      <c r="A140" s="135"/>
      <c r="B140" s="18">
        <v>9</v>
      </c>
      <c r="C140" s="9" t="s">
        <v>189</v>
      </c>
      <c r="D140" s="3" t="s">
        <v>178</v>
      </c>
      <c r="E140" s="13" t="s">
        <v>215</v>
      </c>
      <c r="F140" s="62">
        <v>1</v>
      </c>
      <c r="G140" s="6">
        <v>600</v>
      </c>
      <c r="H140" s="6"/>
      <c r="I140" s="6">
        <f t="shared" si="14"/>
        <v>600</v>
      </c>
      <c r="J140" s="6">
        <f t="shared" si="15"/>
        <v>720</v>
      </c>
      <c r="K140" s="45"/>
      <c r="L140" s="48"/>
      <c r="M140" s="95">
        <f t="shared" si="16"/>
        <v>0</v>
      </c>
      <c r="N140" s="96">
        <v>0.2</v>
      </c>
      <c r="O140" s="95">
        <f t="shared" si="17"/>
        <v>0</v>
      </c>
      <c r="P140" s="95">
        <f t="shared" si="18"/>
        <v>0</v>
      </c>
      <c r="Q140" s="45"/>
    </row>
    <row r="141" spans="1:17" ht="30">
      <c r="A141" s="135"/>
      <c r="B141" s="18">
        <v>10</v>
      </c>
      <c r="C141" s="9" t="s">
        <v>265</v>
      </c>
      <c r="D141" s="3" t="s">
        <v>178</v>
      </c>
      <c r="E141" s="13" t="s">
        <v>183</v>
      </c>
      <c r="F141" s="62">
        <v>10</v>
      </c>
      <c r="G141" s="6">
        <v>621</v>
      </c>
      <c r="H141" s="6"/>
      <c r="I141" s="6">
        <f t="shared" si="14"/>
        <v>6210</v>
      </c>
      <c r="J141" s="6">
        <f t="shared" si="15"/>
        <v>7452</v>
      </c>
      <c r="K141" s="45"/>
      <c r="L141" s="48"/>
      <c r="M141" s="95">
        <f t="shared" si="16"/>
        <v>0</v>
      </c>
      <c r="N141" s="96">
        <v>0.2</v>
      </c>
      <c r="O141" s="95">
        <f t="shared" si="17"/>
        <v>0</v>
      </c>
      <c r="P141" s="95">
        <f t="shared" si="18"/>
        <v>0</v>
      </c>
      <c r="Q141" s="45"/>
    </row>
    <row r="142" spans="1:17" ht="15">
      <c r="A142" s="135"/>
      <c r="B142" s="18">
        <v>11</v>
      </c>
      <c r="C142" s="9" t="s">
        <v>190</v>
      </c>
      <c r="D142" s="3" t="s">
        <v>178</v>
      </c>
      <c r="E142" s="13" t="s">
        <v>55</v>
      </c>
      <c r="F142" s="62">
        <v>5</v>
      </c>
      <c r="G142" s="6">
        <f>H142/1.2</f>
        <v>303.00000000000006</v>
      </c>
      <c r="H142" s="6">
        <v>363.6</v>
      </c>
      <c r="I142" s="6">
        <f t="shared" si="14"/>
        <v>1515.0000000000002</v>
      </c>
      <c r="J142" s="6">
        <f t="shared" si="15"/>
        <v>1818.0000000000002</v>
      </c>
      <c r="K142" s="45"/>
      <c r="L142" s="48"/>
      <c r="M142" s="95">
        <f t="shared" si="16"/>
        <v>0</v>
      </c>
      <c r="N142" s="96">
        <v>0.2</v>
      </c>
      <c r="O142" s="95">
        <f t="shared" si="17"/>
        <v>0</v>
      </c>
      <c r="P142" s="95">
        <f t="shared" si="18"/>
        <v>0</v>
      </c>
      <c r="Q142" s="45"/>
    </row>
    <row r="143" spans="1:17" ht="15">
      <c r="A143" s="135"/>
      <c r="B143" s="18">
        <v>12</v>
      </c>
      <c r="C143" s="9" t="s">
        <v>191</v>
      </c>
      <c r="D143" s="3" t="s">
        <v>178</v>
      </c>
      <c r="E143" s="13" t="s">
        <v>25</v>
      </c>
      <c r="F143" s="62">
        <v>1</v>
      </c>
      <c r="G143" s="6">
        <v>1051.2</v>
      </c>
      <c r="H143" s="6"/>
      <c r="I143" s="6">
        <f t="shared" si="14"/>
        <v>1051.2</v>
      </c>
      <c r="J143" s="6">
        <f t="shared" si="15"/>
        <v>1261.44</v>
      </c>
      <c r="K143" s="45"/>
      <c r="L143" s="48"/>
      <c r="M143" s="95">
        <f t="shared" si="16"/>
        <v>0</v>
      </c>
      <c r="N143" s="96">
        <v>0.2</v>
      </c>
      <c r="O143" s="95">
        <f t="shared" si="17"/>
        <v>0</v>
      </c>
      <c r="P143" s="95">
        <f t="shared" si="18"/>
        <v>0</v>
      </c>
      <c r="Q143" s="45"/>
    </row>
    <row r="144" spans="1:17" ht="15">
      <c r="A144" s="135"/>
      <c r="B144" s="18">
        <v>13</v>
      </c>
      <c r="C144" s="9" t="s">
        <v>192</v>
      </c>
      <c r="D144" s="3" t="s">
        <v>178</v>
      </c>
      <c r="E144" s="13" t="s">
        <v>25</v>
      </c>
      <c r="F144" s="62">
        <v>1</v>
      </c>
      <c r="G144" s="6">
        <v>1570</v>
      </c>
      <c r="H144" s="6"/>
      <c r="I144" s="6">
        <f t="shared" si="14"/>
        <v>1570</v>
      </c>
      <c r="J144" s="6">
        <f t="shared" si="15"/>
        <v>1884</v>
      </c>
      <c r="K144" s="45"/>
      <c r="L144" s="48"/>
      <c r="M144" s="95">
        <f t="shared" si="16"/>
        <v>0</v>
      </c>
      <c r="N144" s="96">
        <v>0.2</v>
      </c>
      <c r="O144" s="95">
        <f t="shared" si="17"/>
        <v>0</v>
      </c>
      <c r="P144" s="95">
        <f t="shared" si="18"/>
        <v>0</v>
      </c>
      <c r="Q144" s="45"/>
    </row>
    <row r="145" spans="1:17" ht="30">
      <c r="A145" s="135"/>
      <c r="B145" s="18">
        <v>14</v>
      </c>
      <c r="C145" s="9" t="s">
        <v>193</v>
      </c>
      <c r="D145" s="3" t="s">
        <v>178</v>
      </c>
      <c r="E145" s="13" t="s">
        <v>183</v>
      </c>
      <c r="F145" s="62">
        <v>1</v>
      </c>
      <c r="G145" s="6">
        <f>H145/1.2</f>
        <v>1440</v>
      </c>
      <c r="H145" s="6">
        <v>1728</v>
      </c>
      <c r="I145" s="6">
        <f t="shared" si="14"/>
        <v>1440</v>
      </c>
      <c r="J145" s="6">
        <f t="shared" si="15"/>
        <v>1728</v>
      </c>
      <c r="K145" s="45"/>
      <c r="L145" s="48"/>
      <c r="M145" s="95">
        <f t="shared" si="16"/>
        <v>0</v>
      </c>
      <c r="N145" s="96">
        <v>0.2</v>
      </c>
      <c r="O145" s="95">
        <f t="shared" si="17"/>
        <v>0</v>
      </c>
      <c r="P145" s="95">
        <f t="shared" si="18"/>
        <v>0</v>
      </c>
      <c r="Q145" s="45"/>
    </row>
    <row r="146" spans="1:17" ht="30">
      <c r="A146" s="135"/>
      <c r="B146" s="18">
        <v>15</v>
      </c>
      <c r="C146" s="9" t="s">
        <v>194</v>
      </c>
      <c r="D146" s="3" t="s">
        <v>178</v>
      </c>
      <c r="E146" s="13" t="s">
        <v>183</v>
      </c>
      <c r="F146" s="62">
        <v>1</v>
      </c>
      <c r="G146" s="6">
        <f>H146/1.2</f>
        <v>1440</v>
      </c>
      <c r="H146" s="6">
        <v>1728</v>
      </c>
      <c r="I146" s="6">
        <f t="shared" si="14"/>
        <v>1440</v>
      </c>
      <c r="J146" s="6">
        <f t="shared" si="15"/>
        <v>1728</v>
      </c>
      <c r="K146" s="45"/>
      <c r="L146" s="48"/>
      <c r="M146" s="95">
        <f t="shared" si="16"/>
        <v>0</v>
      </c>
      <c r="N146" s="96">
        <v>0.2</v>
      </c>
      <c r="O146" s="95">
        <f t="shared" si="17"/>
        <v>0</v>
      </c>
      <c r="P146" s="95">
        <f t="shared" si="18"/>
        <v>0</v>
      </c>
      <c r="Q146" s="45"/>
    </row>
    <row r="147" spans="1:17" ht="30">
      <c r="A147" s="135"/>
      <c r="B147" s="18">
        <v>16</v>
      </c>
      <c r="C147" s="9" t="s">
        <v>216</v>
      </c>
      <c r="D147" s="3"/>
      <c r="E147" s="13" t="s">
        <v>210</v>
      </c>
      <c r="F147" s="62">
        <v>1</v>
      </c>
      <c r="G147" s="6">
        <v>880</v>
      </c>
      <c r="H147" s="6"/>
      <c r="I147" s="6">
        <f t="shared" si="14"/>
        <v>880</v>
      </c>
      <c r="J147" s="6">
        <f t="shared" si="15"/>
        <v>1056</v>
      </c>
      <c r="K147" s="45"/>
      <c r="L147" s="48"/>
      <c r="M147" s="95">
        <f t="shared" si="16"/>
        <v>0</v>
      </c>
      <c r="N147" s="96">
        <v>0.2</v>
      </c>
      <c r="O147" s="95">
        <f t="shared" si="17"/>
        <v>0</v>
      </c>
      <c r="P147" s="95">
        <f t="shared" si="18"/>
        <v>0</v>
      </c>
      <c r="Q147" s="45"/>
    </row>
    <row r="148" spans="1:17" ht="30">
      <c r="A148" s="135"/>
      <c r="B148" s="18">
        <v>17</v>
      </c>
      <c r="C148" s="9" t="s">
        <v>195</v>
      </c>
      <c r="D148" s="3" t="s">
        <v>178</v>
      </c>
      <c r="E148" s="13" t="s">
        <v>217</v>
      </c>
      <c r="F148" s="62">
        <v>1</v>
      </c>
      <c r="G148" s="6">
        <v>160.77</v>
      </c>
      <c r="H148" s="6"/>
      <c r="I148" s="6">
        <f t="shared" si="14"/>
        <v>160.77</v>
      </c>
      <c r="J148" s="6">
        <f t="shared" si="15"/>
        <v>192.924</v>
      </c>
      <c r="K148" s="45"/>
      <c r="L148" s="48"/>
      <c r="M148" s="95">
        <f t="shared" si="16"/>
        <v>0</v>
      </c>
      <c r="N148" s="96">
        <v>0.2</v>
      </c>
      <c r="O148" s="95">
        <f t="shared" si="17"/>
        <v>0</v>
      </c>
      <c r="P148" s="95">
        <f t="shared" si="18"/>
        <v>0</v>
      </c>
      <c r="Q148" s="45"/>
    </row>
    <row r="149" spans="1:17" ht="30">
      <c r="A149" s="135"/>
      <c r="B149" s="18">
        <v>18</v>
      </c>
      <c r="C149" s="9" t="s">
        <v>196</v>
      </c>
      <c r="D149" s="3" t="s">
        <v>178</v>
      </c>
      <c r="E149" s="13" t="s">
        <v>12</v>
      </c>
      <c r="F149" s="62">
        <v>10</v>
      </c>
      <c r="G149" s="6">
        <v>81.01</v>
      </c>
      <c r="H149" s="6"/>
      <c r="I149" s="6">
        <f t="shared" si="14"/>
        <v>810.1</v>
      </c>
      <c r="J149" s="6">
        <f t="shared" si="15"/>
        <v>972.12</v>
      </c>
      <c r="K149" s="45"/>
      <c r="L149" s="48"/>
      <c r="M149" s="95">
        <f t="shared" si="16"/>
        <v>0</v>
      </c>
      <c r="N149" s="96">
        <v>0.2</v>
      </c>
      <c r="O149" s="95">
        <f t="shared" si="17"/>
        <v>0</v>
      </c>
      <c r="P149" s="95">
        <f t="shared" si="18"/>
        <v>0</v>
      </c>
      <c r="Q149" s="45"/>
    </row>
    <row r="150" spans="1:17" ht="30">
      <c r="A150" s="135"/>
      <c r="B150" s="18">
        <v>19</v>
      </c>
      <c r="C150" s="9" t="s">
        <v>197</v>
      </c>
      <c r="D150" s="3" t="s">
        <v>178</v>
      </c>
      <c r="E150" s="13" t="s">
        <v>12</v>
      </c>
      <c r="F150" s="62">
        <v>10</v>
      </c>
      <c r="G150" s="6">
        <v>81.01</v>
      </c>
      <c r="H150" s="6"/>
      <c r="I150" s="6">
        <f t="shared" si="14"/>
        <v>810.1</v>
      </c>
      <c r="J150" s="6">
        <f t="shared" si="15"/>
        <v>972.12</v>
      </c>
      <c r="K150" s="45"/>
      <c r="L150" s="48"/>
      <c r="M150" s="95">
        <f t="shared" si="16"/>
        <v>0</v>
      </c>
      <c r="N150" s="96">
        <v>0.2</v>
      </c>
      <c r="O150" s="95">
        <f t="shared" si="17"/>
        <v>0</v>
      </c>
      <c r="P150" s="95">
        <f t="shared" si="18"/>
        <v>0</v>
      </c>
      <c r="Q150" s="45"/>
    </row>
    <row r="151" spans="1:17" ht="15">
      <c r="A151" s="135"/>
      <c r="B151" s="18">
        <v>20</v>
      </c>
      <c r="C151" s="9" t="s">
        <v>198</v>
      </c>
      <c r="D151" s="3" t="s">
        <v>178</v>
      </c>
      <c r="E151" s="13" t="s">
        <v>12</v>
      </c>
      <c r="F151" s="62">
        <v>4</v>
      </c>
      <c r="G151" s="6">
        <f>H151/1.2</f>
        <v>450</v>
      </c>
      <c r="H151" s="6">
        <v>540</v>
      </c>
      <c r="I151" s="6">
        <f t="shared" si="14"/>
        <v>1800</v>
      </c>
      <c r="J151" s="6">
        <f t="shared" si="15"/>
        <v>2160</v>
      </c>
      <c r="K151" s="45"/>
      <c r="L151" s="48"/>
      <c r="M151" s="95">
        <f t="shared" si="16"/>
        <v>0</v>
      </c>
      <c r="N151" s="96">
        <v>0.2</v>
      </c>
      <c r="O151" s="95">
        <f t="shared" si="17"/>
        <v>0</v>
      </c>
      <c r="P151" s="95">
        <f t="shared" si="18"/>
        <v>0</v>
      </c>
      <c r="Q151" s="45"/>
    </row>
    <row r="152" spans="1:17" ht="15">
      <c r="A152" s="135"/>
      <c r="B152" s="18">
        <v>21</v>
      </c>
      <c r="C152" s="9" t="s">
        <v>199</v>
      </c>
      <c r="D152" s="3" t="s">
        <v>178</v>
      </c>
      <c r="E152" s="13" t="s">
        <v>12</v>
      </c>
      <c r="F152" s="62">
        <v>10</v>
      </c>
      <c r="G152" s="6">
        <f>H152/1.2</f>
        <v>550.6</v>
      </c>
      <c r="H152" s="6">
        <v>660.72</v>
      </c>
      <c r="I152" s="6">
        <f t="shared" si="14"/>
        <v>5506</v>
      </c>
      <c r="J152" s="6">
        <f t="shared" si="15"/>
        <v>6607.2</v>
      </c>
      <c r="K152" s="45"/>
      <c r="L152" s="48"/>
      <c r="M152" s="95">
        <f t="shared" si="16"/>
        <v>0</v>
      </c>
      <c r="N152" s="96">
        <v>0.2</v>
      </c>
      <c r="O152" s="95">
        <f t="shared" si="17"/>
        <v>0</v>
      </c>
      <c r="P152" s="95">
        <f t="shared" si="18"/>
        <v>0</v>
      </c>
      <c r="Q152" s="45"/>
    </row>
    <row r="153" spans="1:17" ht="30.75" thickBot="1">
      <c r="A153" s="136"/>
      <c r="B153" s="18">
        <v>22</v>
      </c>
      <c r="C153" s="9" t="s">
        <v>200</v>
      </c>
      <c r="D153" s="3" t="s">
        <v>178</v>
      </c>
      <c r="E153" s="13" t="s">
        <v>12</v>
      </c>
      <c r="F153" s="62">
        <v>15</v>
      </c>
      <c r="G153" s="6">
        <v>57</v>
      </c>
      <c r="H153" s="6"/>
      <c r="I153" s="6">
        <f t="shared" si="14"/>
        <v>855</v>
      </c>
      <c r="J153" s="6">
        <f t="shared" si="15"/>
        <v>1026</v>
      </c>
      <c r="K153" s="45"/>
      <c r="L153" s="48"/>
      <c r="M153" s="95">
        <f t="shared" si="16"/>
        <v>0</v>
      </c>
      <c r="N153" s="96">
        <v>0.2</v>
      </c>
      <c r="O153" s="95">
        <f t="shared" si="17"/>
        <v>0</v>
      </c>
      <c r="P153" s="95">
        <f t="shared" si="18"/>
        <v>0</v>
      </c>
      <c r="Q153" s="45"/>
    </row>
    <row r="154" spans="1:17" ht="15.75" hidden="1" thickBot="1">
      <c r="A154" s="68"/>
      <c r="B154" s="68"/>
      <c r="C154" s="69"/>
      <c r="D154" s="70"/>
      <c r="E154" s="71"/>
      <c r="F154" s="72"/>
      <c r="G154" s="73"/>
      <c r="H154" s="73"/>
      <c r="I154" s="73"/>
      <c r="J154" s="73"/>
      <c r="K154" s="74"/>
      <c r="L154" s="75"/>
      <c r="M154" s="73">
        <f>SUM(M2:M153)</f>
        <v>0</v>
      </c>
      <c r="N154" s="76"/>
      <c r="O154" s="73"/>
      <c r="P154" s="73"/>
      <c r="Q154" s="74"/>
    </row>
    <row r="155" spans="5:10" ht="15">
      <c r="E155" s="44"/>
      <c r="F155" s="63"/>
      <c r="G155" s="44"/>
      <c r="H155" s="60"/>
      <c r="I155" s="7">
        <f>SUM(I2:I153)</f>
        <v>1655649.9766666663</v>
      </c>
      <c r="J155" s="7">
        <f>SUM(J2:J153)</f>
        <v>1986779.9720000005</v>
      </c>
    </row>
    <row r="156" spans="2:17" ht="15">
      <c r="B156" s="52"/>
      <c r="C156" s="53"/>
      <c r="D156" s="52"/>
      <c r="E156" s="52"/>
      <c r="F156" s="59"/>
      <c r="G156" s="52"/>
      <c r="H156" s="52"/>
      <c r="I156" s="52"/>
      <c r="J156" s="52"/>
      <c r="K156" s="52"/>
      <c r="L156" s="52"/>
      <c r="M156" s="52"/>
      <c r="N156" s="132" t="s">
        <v>261</v>
      </c>
      <c r="O156" s="132"/>
      <c r="P156" s="132"/>
      <c r="Q156" s="132"/>
    </row>
    <row r="157" spans="2:17" ht="15.75">
      <c r="B157" s="54" t="s">
        <v>252</v>
      </c>
      <c r="C157" s="55"/>
      <c r="D157" s="56"/>
      <c r="E157" s="56"/>
      <c r="F157" s="64"/>
      <c r="I157" s="57"/>
      <c r="J157" s="58" t="s">
        <v>253</v>
      </c>
      <c r="K157" s="29"/>
      <c r="N157" s="133"/>
      <c r="O157" s="133"/>
      <c r="P157" s="133"/>
      <c r="Q157" s="133"/>
    </row>
    <row r="158" spans="2:17" ht="15.75">
      <c r="B158" s="82" t="s">
        <v>266</v>
      </c>
      <c r="C158" s="80"/>
      <c r="D158" s="56"/>
      <c r="E158" s="56"/>
      <c r="F158" s="64"/>
      <c r="I158" s="57"/>
      <c r="J158" s="58"/>
      <c r="K158" s="29"/>
      <c r="N158" s="81"/>
      <c r="O158" s="81"/>
      <c r="P158" s="81"/>
      <c r="Q158" s="81"/>
    </row>
    <row r="159" spans="2:17" ht="15.75">
      <c r="B159" s="97" t="s">
        <v>267</v>
      </c>
      <c r="C159" s="98"/>
      <c r="D159" s="99"/>
      <c r="E159" s="99"/>
      <c r="F159" s="100"/>
      <c r="G159" s="52"/>
      <c r="H159" s="52"/>
      <c r="I159" s="101"/>
      <c r="J159" s="99"/>
      <c r="K159" s="102"/>
      <c r="L159" s="52"/>
      <c r="M159" s="52"/>
      <c r="N159" s="81"/>
      <c r="O159" s="81"/>
      <c r="P159" s="81"/>
      <c r="Q159" s="81"/>
    </row>
    <row r="160" spans="2:17" ht="15.75">
      <c r="B160" s="97" t="s">
        <v>268</v>
      </c>
      <c r="C160" s="98"/>
      <c r="D160" s="99"/>
      <c r="E160" s="99"/>
      <c r="F160" s="100"/>
      <c r="G160" s="52"/>
      <c r="H160" s="52"/>
      <c r="I160" s="101"/>
      <c r="J160" s="99"/>
      <c r="K160" s="102"/>
      <c r="L160" s="52"/>
      <c r="M160" s="52"/>
      <c r="N160" s="81"/>
      <c r="O160" s="81"/>
      <c r="P160" s="81"/>
      <c r="Q160" s="81"/>
    </row>
    <row r="161" spans="2:17" ht="15.75">
      <c r="B161" s="97" t="s">
        <v>269</v>
      </c>
      <c r="C161" s="98"/>
      <c r="D161" s="99"/>
      <c r="E161" s="99"/>
      <c r="F161" s="100"/>
      <c r="G161" s="52"/>
      <c r="H161" s="52"/>
      <c r="I161" s="101"/>
      <c r="J161" s="99"/>
      <c r="K161" s="102"/>
      <c r="L161" s="52"/>
      <c r="M161" s="52"/>
      <c r="N161" s="81"/>
      <c r="O161" s="81"/>
      <c r="P161" s="81"/>
      <c r="Q161" s="81"/>
    </row>
    <row r="162" spans="2:17" ht="15.75">
      <c r="B162" s="97" t="s">
        <v>270</v>
      </c>
      <c r="C162" s="98"/>
      <c r="D162" s="99"/>
      <c r="E162" s="99"/>
      <c r="F162" s="100"/>
      <c r="G162" s="52"/>
      <c r="H162" s="52"/>
      <c r="I162" s="101"/>
      <c r="J162" s="99"/>
      <c r="K162" s="102"/>
      <c r="L162" s="52"/>
      <c r="M162" s="52"/>
      <c r="N162" s="81"/>
      <c r="O162" s="81"/>
      <c r="P162" s="81"/>
      <c r="Q162" s="81"/>
    </row>
    <row r="163" spans="1:13" ht="15">
      <c r="A163" t="s">
        <v>271</v>
      </c>
      <c r="B163" s="103"/>
      <c r="C163" s="52"/>
      <c r="D163" s="52"/>
      <c r="E163" s="52"/>
      <c r="F163" s="78"/>
      <c r="G163" s="52"/>
      <c r="H163" s="52"/>
      <c r="I163" s="52"/>
      <c r="J163" s="52"/>
      <c r="K163" s="52"/>
      <c r="L163" s="52"/>
      <c r="M163" s="52"/>
    </row>
    <row r="164" spans="2:13" ht="15">
      <c r="B164" s="103"/>
      <c r="C164" s="52"/>
      <c r="D164" s="52"/>
      <c r="E164" s="52"/>
      <c r="F164" s="78"/>
      <c r="G164" s="52"/>
      <c r="H164" s="52"/>
      <c r="I164" s="52"/>
      <c r="J164" s="52"/>
      <c r="K164" s="52"/>
      <c r="L164" s="52"/>
      <c r="M164" s="52"/>
    </row>
    <row r="165" spans="3:6" ht="15">
      <c r="C165" s="41"/>
      <c r="D165" s="41"/>
      <c r="E165" s="42"/>
      <c r="F165" s="65"/>
    </row>
    <row r="166" spans="3:6" ht="15">
      <c r="C166" s="41"/>
      <c r="D166" s="41"/>
      <c r="E166" s="42"/>
      <c r="F166" s="65"/>
    </row>
    <row r="167" spans="3:6" ht="15">
      <c r="C167" s="41"/>
      <c r="D167" s="41"/>
      <c r="E167" s="42"/>
      <c r="F167" s="65"/>
    </row>
    <row r="168" spans="3:6" ht="15">
      <c r="C168" s="41"/>
      <c r="D168" s="41"/>
      <c r="E168" s="42"/>
      <c r="F168" s="65"/>
    </row>
    <row r="169" spans="3:6" ht="15">
      <c r="C169" s="41"/>
      <c r="D169" s="41"/>
      <c r="E169" s="42"/>
      <c r="F169" s="65"/>
    </row>
    <row r="170" spans="3:6" ht="15">
      <c r="C170" s="41"/>
      <c r="D170" s="41"/>
      <c r="E170" s="42"/>
      <c r="F170" s="65"/>
    </row>
    <row r="171" spans="3:6" ht="15">
      <c r="C171" s="41"/>
      <c r="D171" s="41"/>
      <c r="E171" s="42"/>
      <c r="F171" s="65"/>
    </row>
    <row r="172" spans="3:6" ht="15">
      <c r="C172" s="41"/>
      <c r="D172" s="41"/>
      <c r="E172" s="42"/>
      <c r="F172" s="65"/>
    </row>
    <row r="173" spans="3:6" ht="15">
      <c r="C173" s="41"/>
      <c r="D173" s="41"/>
      <c r="E173" s="43"/>
      <c r="F173" s="66"/>
    </row>
  </sheetData>
  <sheetProtection password="8999" sheet="1"/>
  <autoFilter ref="A1:Q157"/>
  <mergeCells count="9">
    <mergeCell ref="N156:Q156"/>
    <mergeCell ref="N157:Q157"/>
    <mergeCell ref="A132:A153"/>
    <mergeCell ref="A3:A18"/>
    <mergeCell ref="A19:A21"/>
    <mergeCell ref="A22:A51"/>
    <mergeCell ref="A52:A64"/>
    <mergeCell ref="A65:A128"/>
    <mergeCell ref="A129:A131"/>
  </mergeCells>
  <printOptions/>
  <pageMargins left="0.2362204724409449" right="0.2362204724409449" top="0.5118110236220472" bottom="0.35433070866141736" header="0.31496062992125984" footer="0.15748031496062992"/>
  <pageSetup fitToHeight="0" fitToWidth="1" horizontalDpi="600" verticalDpi="600" orientation="landscape" paperSize="9" scale="95" r:id="rId1"/>
  <headerFooter>
    <oddHeader>&amp;CTehnička specifikacija za JNMV 6/2016</oddHeader>
    <oddFooter>&amp;Lwww.dzindjija.rs&amp;R&amp;P/&amp;N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Andjelka</cp:lastModifiedBy>
  <cp:lastPrinted>2016-03-25T07:46:03Z</cp:lastPrinted>
  <dcterms:created xsi:type="dcterms:W3CDTF">2014-03-11T08:31:49Z</dcterms:created>
  <dcterms:modified xsi:type="dcterms:W3CDTF">2016-03-29T11:57:16Z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