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onuda zbir" sheetId="1" r:id="rId1"/>
    <sheet name="Teh Spe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<sst xmlns="http://schemas.openxmlformats.org/spreadsheetml/2006/main" count="249" uniqueCount="160">
  <si>
    <t>Red.br.</t>
  </si>
  <si>
    <t>jedinica mere</t>
  </si>
  <si>
    <t>Kom.</t>
  </si>
  <si>
    <t>Ukupna vred. bez PDV</t>
  </si>
  <si>
    <t>pdv %</t>
  </si>
  <si>
    <t>Ukupna vrednost sa PDV</t>
  </si>
  <si>
    <t>CRP latex</t>
  </si>
  <si>
    <t>pak 100/1</t>
  </si>
  <si>
    <t>ASO latex</t>
  </si>
  <si>
    <t>RF Waale Rose latex</t>
  </si>
  <si>
    <t>pak 50/1</t>
  </si>
  <si>
    <t>RF Latex</t>
  </si>
  <si>
    <t>pak 40/1</t>
  </si>
  <si>
    <t>Bowie&amp;Dick test pack</t>
  </si>
  <si>
    <t>kom</t>
  </si>
  <si>
    <t>Čaša laboratorijska NF 800ml staklena</t>
  </si>
  <si>
    <t>Čaša laboratorijska NF 400ml staklena</t>
  </si>
  <si>
    <t>Predmetno staklo brušena površina 26x76mm</t>
  </si>
  <si>
    <t>Pokrovna stakla 24x24 mm</t>
  </si>
  <si>
    <t>pak 200/1</t>
  </si>
  <si>
    <t>Chlamydia 30t 58012</t>
  </si>
  <si>
    <t>pak 30/1</t>
  </si>
  <si>
    <t>Hexagon Chlamydia Col. 58912</t>
  </si>
  <si>
    <t>Helicobacter pylori Antigen 04 FK 20</t>
  </si>
  <si>
    <t>pak 20/1</t>
  </si>
  <si>
    <t>Test za Helicobacter pylori ( IgG + marker nedavne infekcije)</t>
  </si>
  <si>
    <t>boca 500g</t>
  </si>
  <si>
    <t>boca 100g</t>
  </si>
  <si>
    <t>A.F Genital system</t>
  </si>
  <si>
    <t>Mycoplasma system plus</t>
  </si>
  <si>
    <t>Salmonella Shigella Agar</t>
  </si>
  <si>
    <t>pak 500g</t>
  </si>
  <si>
    <t>A.F. REAGENITAL-OXIDASA</t>
  </si>
  <si>
    <t>pak</t>
  </si>
  <si>
    <t>Ampicillin AM-10</t>
  </si>
  <si>
    <t xml:space="preserve">Amoxicilillin/Clav. Acid </t>
  </si>
  <si>
    <t>Cephalexin CN-30</t>
  </si>
  <si>
    <t>Gentamicin GM-10</t>
  </si>
  <si>
    <t>Nitrofurantoin F/M-300</t>
  </si>
  <si>
    <t>Ciprofloxacin CIP-5</t>
  </si>
  <si>
    <t>Pipemidic Acid PI-20</t>
  </si>
  <si>
    <t>Sulfamethoxazole with Trim.</t>
  </si>
  <si>
    <t>Piperacillin/Taz</t>
  </si>
  <si>
    <t>Cefotaxime CTX-30</t>
  </si>
  <si>
    <t>Tetracycline TE-30</t>
  </si>
  <si>
    <t xml:space="preserve">Chloramphenicol C-30 </t>
  </si>
  <si>
    <t xml:space="preserve">pak 50/1 </t>
  </si>
  <si>
    <t>Amikacin AM-30</t>
  </si>
  <si>
    <t>Ceftazidime CAZ-30</t>
  </si>
  <si>
    <t>Neomycin N-30</t>
  </si>
  <si>
    <t>Cefixim CFM-5</t>
  </si>
  <si>
    <t>Ceftriaxone CRO-30</t>
  </si>
  <si>
    <t>Ceftibuten</t>
  </si>
  <si>
    <t>Ofloxacin OFX-5</t>
  </si>
  <si>
    <t xml:space="preserve">Tributyrin </t>
  </si>
  <si>
    <t>pak 25/1</t>
  </si>
  <si>
    <t>Novobiocin NB-5</t>
  </si>
  <si>
    <t>Cefoxitin FOX-30</t>
  </si>
  <si>
    <t>Erytromycin E-15</t>
  </si>
  <si>
    <t>Optohin</t>
  </si>
  <si>
    <r>
      <t>Inokulacioni Štapić (EZA) 1</t>
    </r>
    <r>
      <rPr>
        <sz val="11"/>
        <color indexed="8"/>
        <rFont val="Calibri"/>
        <family val="2"/>
      </rPr>
      <t>μl sterilan  PVC</t>
    </r>
  </si>
  <si>
    <r>
      <t>Inokulacioni štapić (EZA) 10</t>
    </r>
    <r>
      <rPr>
        <sz val="11"/>
        <color indexed="8"/>
        <rFont val="Calibri"/>
        <family val="2"/>
      </rPr>
      <t>μl sterilan PVC</t>
    </r>
  </si>
  <si>
    <t>Petrijeva posuda 090, sterilna PVC</t>
  </si>
  <si>
    <t>Komplet za bris, sterilan PVC</t>
  </si>
  <si>
    <t>Uretralni bris, sterilan PVC</t>
  </si>
  <si>
    <t>Понуђач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</si>
  <si>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</si>
  <si>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</si>
  <si>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</si>
  <si>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</si>
  <si>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</si>
  <si>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</si>
  <si>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</si>
  <si>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</si>
  <si>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</si>
  <si>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MB:</t>
  </si>
  <si>
    <t xml:space="preserve">PARTIJA 1 </t>
  </si>
  <si>
    <t>Ukupan iznos ponude bez PDV-a</t>
  </si>
  <si>
    <t>Ukupan iznos ponude sa PDV-om</t>
  </si>
  <si>
    <t>PARTIJA 2</t>
  </si>
  <si>
    <t>PARTIJA 3</t>
  </si>
  <si>
    <t>PARTIJA 4</t>
  </si>
  <si>
    <t>PARTIJA 5</t>
  </si>
  <si>
    <t>PARTIJA 6</t>
  </si>
  <si>
    <t>PARTIJA 7</t>
  </si>
  <si>
    <t>Ukupan iznos ponuda za sve ponuđene partije bez PDV-a</t>
  </si>
  <si>
    <t>Ukupan iznos ponud za sve ponuđene partije sa PDV-om</t>
  </si>
  <si>
    <t xml:space="preserve">Napomena: Obavezno uneti podatak Naziv ponuđača, PIB i MB u okviru ovog sheet-a, polja ukupan iznos bez PDV-a i Ukupan iznos sa PDV-om, kao i Ukupan iznos PDV-a se automatski preračunavaju na osnovu  vaših unetih podataka u sheet-u tech.spec i nije ih moguće direktno menjati. </t>
  </si>
  <si>
    <t>Датум:</t>
  </si>
  <si>
    <t>М.П.</t>
  </si>
  <si>
    <t>PARTIJA 8</t>
  </si>
  <si>
    <t>PARTIJA 9</t>
  </si>
  <si>
    <t>PARTIJA 10</t>
  </si>
  <si>
    <t>У ____________  Датум:</t>
  </si>
  <si>
    <t>Ponuđač</t>
  </si>
  <si>
    <t>Rok isporuke</t>
  </si>
  <si>
    <t>Šifra</t>
  </si>
  <si>
    <t>Potrošni materijal za mikrobiološku dijagnostiku</t>
  </si>
  <si>
    <t>Proizvođač</t>
  </si>
  <si>
    <t xml:space="preserve">PROSPORE 2 STEM / BILOGICAL INDIKATOR INTENDED FOR STEAM STERILIZACION / biološka kontorla autoklava </t>
  </si>
  <si>
    <t xml:space="preserve">DRI AMP / DRY HEAT BIOLOGICAL INDIKATOR CULTURING SET WITH RELEASAT MEDIUM / bioloska kontrola suve sterilizacije </t>
  </si>
  <si>
    <t xml:space="preserve">WET HEAT INDIKATOR LABELS /PRO CHEM SSI </t>
  </si>
  <si>
    <t>pak 1000/1</t>
  </si>
  <si>
    <t>boca100g</t>
  </si>
  <si>
    <r>
      <rPr>
        <b/>
        <sz val="11"/>
        <color indexed="8"/>
        <rFont val="Times New Roman"/>
        <family val="1"/>
      </rPr>
      <t xml:space="preserve">PARISKI MANIT                                        </t>
    </r>
    <r>
      <rPr>
        <sz val="11"/>
        <color indexed="8"/>
        <rFont val="Times New Roman"/>
        <family val="1"/>
      </rPr>
      <t xml:space="preserve"> Sasvat na 1l gotove podloge:                          Pepton                                                     20g                                                                        Manitol                                                     10g                                                      Agar                                                         5g                                                          fenol crveno                                               0,025g</t>
    </r>
  </si>
  <si>
    <t xml:space="preserve">pak </t>
  </si>
  <si>
    <t>3*</t>
  </si>
  <si>
    <t>Напомене:</t>
  </si>
  <si>
    <t xml:space="preserve">Mycoplasma Transport </t>
  </si>
  <si>
    <t>pak 20/0</t>
  </si>
  <si>
    <t>Papanicolaou´s solution 1a Harris´hematoxylin solution for cytological cancer and cycle diagnosis, jedro: plavo do tamno ljubicasto, Citoplazma cijanofila   :jarko  zelene do plavozelene, eozinofilna citoplazma : pink, keratinocite : pink – narandžasto, eritrociti : crveno do braon crevno, mikrorganizmi : sivo plavo,  trihomonade :sivo zeleno, SASTAV: HEMATOKSILIN U PRAHU  C.I. 75290               5.3 g/l! и Al2(SO4)3 x 18H2O   67 g/l - 500ml</t>
  </si>
  <si>
    <t>Papanicolaou´s solution 2a Orange G solution(OG 6) for cytological cancer and cycle diagnosis,jedro :plavo do tamno ljubčasto, skoro crno, citoplazma cijanofila : jarko plavo  zelena do plavo zelena, citoplazma eozinofila : pink do crvene, keratinocite : pink do pink naradzasto, mikrorganizmi : sivo plavo, trihomonade : sivo zeleno, SASTAV : Orange G boja :  C.I. 16230       1,9 g/l, H3[Mo12O40]P *x H2O    0,1 g/l - 500 ml</t>
  </si>
  <si>
    <r>
      <t>Papanicolaou´s solution 3a polychromatic solution EA 31</t>
    </r>
    <r>
      <rPr>
        <sz val="11"/>
        <color indexed="8"/>
        <rFont val="Calibri"/>
        <family val="2"/>
      </rPr>
      <t xml:space="preserve"> for cytological cancer and cycle diagnosis, jedro : plavo  – tamno ljubičasto, skoro crno, Citoplazma cijanofila :jarko zeleno do sjajno plavozelene , Citoplazma eozinofila : pink, Keratinocite : pink do narandžasto, Eritrociti : crveno, mikrorganizmi : sivo plavo, trihomonade : sivo zeleno, SASTAV :Eozin Y- C.I. 42095 1,4 g/l, Light green SF - C.I. 21010 0,04 g/l, Bizmark braon - C.I. 45380                   2,0 g/l, H3[P(W3O10)4]    1,7 g/l, CH3 COOH   1,0 g/l, C2H6O2 -  22 g/l - 500 ml</t>
    </r>
  </si>
  <si>
    <r>
      <t xml:space="preserve">Neo Mount, </t>
    </r>
    <r>
      <rPr>
        <sz val="11"/>
        <color indexed="8"/>
        <rFont val="Calibri"/>
        <family val="2"/>
      </rPr>
      <t xml:space="preserve">Indeks prelamanja (20°C)   1.43 – 1.46, </t>
    </r>
    <r>
      <rPr>
        <b/>
        <sz val="11"/>
        <color indexed="8"/>
        <rFont val="Calibri"/>
        <family val="2"/>
      </rPr>
      <t xml:space="preserve">Viskozitet (20°C)   300 - 650 mPas,  </t>
    </r>
    <r>
      <rPr>
        <sz val="11"/>
        <color indexed="8"/>
        <rFont val="Calibri"/>
        <family val="2"/>
      </rPr>
      <t>Fluorescencija     &lt;/= 250 ppb, Sastav : Polimerna smeša akrilata u 64%  Shellsol 140/165 - 500 ml ili odgovarajuće</t>
    </r>
  </si>
  <si>
    <t>Neo-Clear® - smeša alifatičnih ugljovodonika C9 – C11 - 5 l  ili odgovarajuće</t>
  </si>
  <si>
    <t xml:space="preserve">Hromogena podloga za urine </t>
  </si>
  <si>
    <t>Jedinicna cena bez PDV-a</t>
  </si>
  <si>
    <t>Jedinična cena saPDV-om</t>
  </si>
  <si>
    <r>
      <rPr>
        <b/>
        <sz val="11"/>
        <color indexed="8"/>
        <rFont val="Times New Roman"/>
        <family val="1"/>
      </rPr>
      <t xml:space="preserve">ENDO AGAR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Sastav na 1 l gotove podloge:                                                                        pepton               10g                                                                                      laktoza               10g                                                                                       kalijum fosfat     3,5g                                                                                     natrijum sulfit     2,5g                                                                                         agar                  15g                                                                                         dijamant fuksin   0,4g</t>
    </r>
  </si>
  <si>
    <r>
      <rPr>
        <b/>
        <sz val="11"/>
        <color indexed="8"/>
        <rFont val="Times New Roman"/>
        <family val="1"/>
      </rPr>
      <t>BAZA ZA KRVNI AGAR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Sastav na 1l gotove podloge:                                                                                   triptozni pepton             20g                                                                            ekstrat kvasca               3g                                                                               natrijum-hlorid               5g                                                                                 agar 15g                                                       </t>
    </r>
  </si>
  <si>
    <r>
      <rPr>
        <b/>
        <sz val="11"/>
        <color indexed="8"/>
        <rFont val="Times New Roman"/>
        <family val="1"/>
      </rPr>
      <t xml:space="preserve">MUELLER HINTON AGAR    </t>
    </r>
    <r>
      <rPr>
        <sz val="11"/>
        <color indexed="8"/>
        <rFont val="Times New Roman"/>
        <family val="1"/>
      </rPr>
      <t xml:space="preserve">                                                                       Sastav na 1l gotove podloge:                                                                         pepton                           15g                                                                              mesni ekstrakt                 3g                                                                         natrijum chlorid                5g                                                                             kalijum hidogen fosfat       0,3g                                                                           agar 18g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</si>
  <si>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KLIGLER-ov DVOSTRUKI SECER  </t>
    </r>
    <r>
      <rPr>
        <sz val="11"/>
        <color indexed="8"/>
        <rFont val="Times New Roman"/>
        <family val="1"/>
      </rPr>
      <t xml:space="preserve">                                                             Sastav u 1l podloge:                                                                                      pepton                            20g                                                                              mesni ekstrat                  3g                                                                              ekstrat kvasca                 3 g                                                                            laktoza                           10g                                                                                dekstroza                         1g                                                                                               natrijum-hlorid                  5g                                                                              fero sulfat                        0,2g                                                                             natrijum-tiosulfat               0,3g                                                                          agar                                 12g                                                                                   fenol crveno                       0,024g       </t>
    </r>
  </si>
  <si>
    <r>
      <t xml:space="preserve">CHRISTENSEN-ova UREA                                                                               </t>
    </r>
    <r>
      <rPr>
        <sz val="11"/>
        <color indexed="8"/>
        <rFont val="Times New Roman"/>
        <family val="1"/>
      </rPr>
      <t>Na 1 litar gotove podloge:                                                                             Pepton                                      1g                                                                       Dekstroza                                 1g                                                                  Natrium hlorid                           5g                                                                 Kalium fosfat                            2g                                                                     Urea                                        20g                                                                    Fenol crveno                             0,012g</t>
    </r>
  </si>
  <si>
    <r>
      <rPr>
        <b/>
        <sz val="11"/>
        <color indexed="8"/>
        <rFont val="Times New Roman"/>
        <family val="1"/>
      </rPr>
      <t xml:space="preserve">SIMMONS-ov CITRATNI  AGAR </t>
    </r>
    <r>
      <rPr>
        <sz val="11"/>
        <color indexed="8"/>
        <rFont val="Times New Roman"/>
        <family val="1"/>
      </rPr>
      <t xml:space="preserve">                                                                  Na 1 litar gotove podloge:                                                                      Magnezium sulfat                       0,2g                                                      Amoniumfosfat                           1g                                                                   Kalium fosfat                              1g                                                                Natrium hlorid                             5g                                                                      Agar                                          15g                                                                          Brom timol plavo                         0,08g</t>
    </r>
  </si>
  <si>
    <r>
      <rPr>
        <b/>
        <sz val="11"/>
        <color indexed="8"/>
        <rFont val="Times New Roman"/>
        <family val="1"/>
      </rPr>
      <t>SS AGAR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Sastav na 1l gotove podloge:                                                                             pepton                                        5g                                                                                  mesni ekstrakt                            5g                                                                        laktoza                                       10g                                                                                 zucne soli                                   8,5g                                                                                natrijum tiosulfat                         8,5g                                                                  natrijum citrat                             8,5g                                                                      feri citrat                                    1g                                                                             agar                                           13,5g                                                                                neutral crveno                             0,025g                                                               brilijant zeleno                             0,00033g</t>
    </r>
  </si>
  <si>
    <r>
      <rPr>
        <b/>
        <sz val="11"/>
        <color indexed="8"/>
        <rFont val="Times New Roman"/>
        <family val="1"/>
      </rPr>
      <t>ANDRADE SAHAROZA PEPTONSKA VODA</t>
    </r>
    <r>
      <rPr>
        <sz val="11"/>
        <color indexed="8"/>
        <rFont val="Times New Roman"/>
        <family val="1"/>
      </rPr>
      <t xml:space="preserve">                                                                Sastav na 1l gotove podloge:                                                                         pepton                                       10g                                                                               saharoza                                    10 g                                                                          natrijum hlorid                             5g                                                                        fuksin s                                      0,01 g</t>
    </r>
  </si>
  <si>
    <r>
      <rPr>
        <b/>
        <sz val="11"/>
        <color indexed="8"/>
        <rFont val="Times New Roman"/>
        <family val="1"/>
      </rPr>
      <t xml:space="preserve">ESKULIN ZUCNI AGAR </t>
    </r>
    <r>
      <rPr>
        <sz val="11"/>
        <color indexed="8"/>
        <rFont val="Times New Roman"/>
        <family val="1"/>
      </rPr>
      <t xml:space="preserve">                                                                              Sastav na 1lgotove podloge: pepton 10g                                                        goveđa žuč 20g                                                                                                  eskulin 1g                                                                                                 gvožđe(III) amonijum citrat 1g                                                                          agrar 16g                                                                        </t>
    </r>
  </si>
  <si>
    <r>
      <rPr>
        <b/>
        <sz val="11"/>
        <color indexed="8"/>
        <rFont val="Times New Roman"/>
        <family val="1"/>
      </rPr>
      <t>PEPTONSKA VODA</t>
    </r>
    <r>
      <rPr>
        <sz val="11"/>
        <color indexed="8"/>
        <rFont val="Times New Roman"/>
        <family val="1"/>
      </rPr>
      <t xml:space="preserve">                                                                                    Sastav na 1 litar gotove podloge:                                                                      Pepton                                                     10 g                                                            Natrium hlorid                                            5g</t>
    </r>
  </si>
  <si>
    <r>
      <rPr>
        <b/>
        <sz val="11"/>
        <color indexed="8"/>
        <rFont val="Times New Roman"/>
        <family val="1"/>
      </rPr>
      <t xml:space="preserve">CHAPMAN-ova PODLOGA   </t>
    </r>
    <r>
      <rPr>
        <sz val="11"/>
        <color indexed="8"/>
        <rFont val="Times New Roman"/>
        <family val="1"/>
      </rPr>
      <t xml:space="preserve">                                                                           Na 1 litar gotove podloge:                                                                                  pepton- 1                                                  9g                                                         pepton-4                                                   2g                                                           mesni ekstrakt                                           1g                                                        manitol                                                     10g                                                          natriumhlorid                                             75g                                                       agar                                                          15g                                                        fenol crveno                                              0,025g</t>
    </r>
  </si>
  <si>
    <r>
      <rPr>
        <b/>
        <sz val="11"/>
        <color indexed="8"/>
        <rFont val="Times New Roman"/>
        <family val="1"/>
      </rPr>
      <t xml:space="preserve">SELENIT BUJON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Sastav na 1 litar gotove podloge:                                                                        pepton                                                       4g                                                                 laktoza                                                       4g                                                                        natrium selenit                                            4g                                                               natrium fosfat                                            10g</t>
    </r>
  </si>
  <si>
    <t>Назив и потпис понуђача</t>
  </si>
  <si>
    <t>8*</t>
  </si>
  <si>
    <t>9*</t>
  </si>
  <si>
    <r>
      <rPr>
        <b/>
        <sz val="11"/>
        <color indexed="8"/>
        <rFont val="Times New Roman"/>
        <family val="1"/>
      </rPr>
      <t>SABOURAUD MALTOZNI AGAR</t>
    </r>
    <r>
      <rPr>
        <sz val="11"/>
        <color indexed="8"/>
        <rFont val="Times New Roman"/>
        <family val="1"/>
      </rPr>
      <t xml:space="preserve">                                                                    Sastav na 1l gotove podloge:                                                                                              pepton 10,0  g                                                                                                                               maltoza 40,0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agar        15,0g</t>
    </r>
  </si>
  <si>
    <r>
      <rPr>
        <b/>
        <sz val="11"/>
        <color indexed="8"/>
        <rFont val="Times New Roman"/>
        <family val="1"/>
      </rPr>
      <t xml:space="preserve">HRANLJIVI BUJON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Sastav na 1l podloge:                                                                                                       pepton 15,0g                                                                                                             mesni ekstrakt 3,0g                                                                                                             natrijum hlorid 5,0 g                                                                                        kalijum hidrogen fosfat 0,3,0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</si>
  <si>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MAC CONKEY SORBITOL AGAR</t>
    </r>
    <r>
      <rPr>
        <sz val="11"/>
        <color indexed="8"/>
        <rFont val="Times New Roman"/>
        <family val="1"/>
      </rPr>
      <t xml:space="preserve">                                                              Sasvat na 1l gotove podloge&gt;                                                                                   pepton                                      20g                                                                             sorbitol                                     10g                                                                              zucna so   br.3                          1,5g                                                                          natrijum hlorid                           5g                                                                             agar                                            15g                                                                                  neutral crveno                            0,03g                                                                    kristal violet                               0,001g </t>
    </r>
  </si>
  <si>
    <t>PARTIJA 11</t>
  </si>
  <si>
    <t xml:space="preserve">Kristal violet boja za bojenje po gramu od 100ml </t>
  </si>
  <si>
    <t>Pokrovna stakla 24x50 mm</t>
  </si>
  <si>
    <t xml:space="preserve">Cefuroksin </t>
  </si>
  <si>
    <t>Fusidinska kiselina</t>
  </si>
  <si>
    <t>Norfloksacin</t>
  </si>
  <si>
    <t>Penicilin G</t>
  </si>
  <si>
    <t>Bacitracin test</t>
  </si>
  <si>
    <t>Imipenen</t>
  </si>
  <si>
    <r>
      <t xml:space="preserve">PVC nastavci od 1-200 </t>
    </r>
    <r>
      <rPr>
        <sz val="12"/>
        <color indexed="8"/>
        <rFont val="Calibri"/>
        <family val="2"/>
      </rPr>
      <t xml:space="preserve">µl, zuti </t>
    </r>
  </si>
  <si>
    <t xml:space="preserve">Врсте и количине предметних добара у Техничкој спецификацији,  дате су оквирно с тим што наручилац задржава право одступања од истих(  ± 5%). </t>
  </si>
  <si>
    <t>PARTIJA 12</t>
  </si>
  <si>
    <t xml:space="preserve"> Tehnička specifikacija- Prilog br.1  za JNMV  broj 5/2016</t>
  </si>
  <si>
    <t>Rok vazenje ponude</t>
  </si>
  <si>
    <r>
      <rPr>
        <b/>
        <sz val="11"/>
        <rFont val="Arial"/>
        <family val="2"/>
      </rPr>
      <t xml:space="preserve">У партији 3 </t>
    </r>
    <r>
      <rPr>
        <sz val="11"/>
        <rFont val="Arial"/>
        <family val="2"/>
      </rPr>
      <t xml:space="preserve">неопходно је да сет за биолошку контролу суве стерилизације садржи стаклене ампуле . Стаклене ампуле са кварцним песком морају да садрже  BACILLUS ATROPHAEUS-а ( # 9372)  </t>
    </r>
    <r>
      <rPr>
        <b/>
        <sz val="11"/>
        <rFont val="Arial"/>
        <family val="2"/>
      </rPr>
      <t>10</t>
    </r>
    <r>
      <rPr>
        <b/>
        <i/>
        <sz val="11"/>
        <rFont val="Arial"/>
        <family val="2"/>
      </rPr>
      <t>^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 , а   стаклене епрувете за контролу раста спора морају да садрже RELEASAT MEDIUM  за раст бактерија. </t>
    </r>
    <r>
      <rPr>
        <b/>
        <sz val="11"/>
        <rFont val="Arial"/>
        <family val="2"/>
      </rPr>
      <t>Доставити по 2 комада узорака за сваку ставку у партији, осим за ставку 1. за коју се доставља 1 комад .</t>
    </r>
  </si>
  <si>
    <r>
      <rPr>
        <b/>
        <sz val="11"/>
        <color indexed="8"/>
        <rFont val="Arial"/>
        <family val="2"/>
      </rPr>
      <t>У партији 8</t>
    </r>
    <r>
      <rPr>
        <sz val="11"/>
        <color indexed="8"/>
        <rFont val="Arial"/>
        <family val="2"/>
      </rPr>
      <t xml:space="preserve"> Mycoplasma system plus подразумева тестове за израду антибиограма за позитивне микоплазме.</t>
    </r>
  </si>
  <si>
    <r>
      <rPr>
        <b/>
        <sz val="11"/>
        <color indexed="8"/>
        <rFont val="Arial"/>
        <family val="2"/>
      </rPr>
      <t xml:space="preserve">У партију 9 </t>
    </r>
    <r>
      <rPr>
        <sz val="11"/>
        <color indexed="8"/>
        <rFont val="Arial"/>
        <family val="2"/>
      </rPr>
      <t>неопходно је да  се поступак извођења теста до интерпретације врши у складу са препорукама CLSI стандарда ( усвојени стандард) и EUCAST стандард.</t>
    </r>
  </si>
  <si>
    <t>у колони 9 уписати произвођача;</t>
  </si>
  <si>
    <t>у колони 5 уписати јединичну цену без пдв-а за сваку ставку у партији за коју се подноси понуда;</t>
  </si>
  <si>
    <t>у колони 6 уписати јединичну цену са пдв-ом за сваку ставку у партији за коју се подноси понуда;</t>
  </si>
  <si>
    <t>у колони 7 се аутоматски множи колона 4 - количине са колоном 5 - јед.цена без пдв-а;</t>
  </si>
  <si>
    <t>у колони 8 се аутоматски множи колона 4 - количине са колоном 6 - јед.цена са пдв-ом;</t>
  </si>
  <si>
    <t>Структура цене и упутство како да се попуни:</t>
  </si>
  <si>
    <t>Mini  parasep SF – koncentrator parazita iz stolice za jednokratnu in vitro upotrebu.                                                                                            Higijenske i bezbedonosne karakteristike
-  bez rastvarača.bez etera ili  etil acetata za koncentraciju jaja i larvi helminata, cisti i oocisti 
         Protozoa.
 -       potpuno zatvoren proces
 -        smanjena količina potrebnih reagenasa
 -        bez čišćenja , jednokratna upotreba bez kontaminacije uzoraka
 -      sistem odmah spreman za upotrebu
osobine prilikom izvođenja
- optimalna mogućnost detekcije
- povećana prozirnost uzoraka
- brz četverostepeni postupak</t>
  </si>
</sst>
</file>

<file path=xl/styles.xml><?xml version="1.0" encoding="utf-8"?>
<styleSheet xmlns="http://schemas.openxmlformats.org/spreadsheetml/2006/main">
  <numFmts count="3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.00\ &quot;Din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1A]dddd\,\ 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.5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56" applyFont="1" applyFill="1">
      <alignment/>
      <protection/>
    </xf>
    <xf numFmtId="0" fontId="5" fillId="0" borderId="0" xfId="56" applyFill="1">
      <alignment/>
      <protection/>
    </xf>
    <xf numFmtId="0" fontId="59" fillId="0" borderId="0" xfId="52" applyFont="1" applyFill="1" applyAlignment="1" applyProtection="1">
      <alignment/>
      <protection/>
    </xf>
    <xf numFmtId="0" fontId="8" fillId="0" borderId="10" xfId="56" applyFont="1" applyFill="1" applyBorder="1" applyProtection="1">
      <alignment/>
      <protection locked="0"/>
    </xf>
    <xf numFmtId="1" fontId="8" fillId="0" borderId="10" xfId="56" applyNumberFormat="1" applyFont="1" applyFill="1" applyBorder="1" applyProtection="1">
      <alignment/>
      <protection locked="0"/>
    </xf>
    <xf numFmtId="49" fontId="8" fillId="0" borderId="10" xfId="56" applyNumberFormat="1" applyFont="1" applyFill="1" applyBorder="1" applyAlignment="1" applyProtection="1">
      <alignment horizontal="right"/>
      <protection locked="0"/>
    </xf>
    <xf numFmtId="188" fontId="8" fillId="33" borderId="11" xfId="56" applyNumberFormat="1" applyFont="1" applyFill="1" applyBorder="1" applyAlignment="1">
      <alignment vertical="center"/>
      <protection/>
    </xf>
    <xf numFmtId="188" fontId="8" fillId="33" borderId="12" xfId="56" applyNumberFormat="1" applyFont="1" applyFill="1" applyBorder="1" applyAlignment="1">
      <alignment vertical="center"/>
      <protection/>
    </xf>
    <xf numFmtId="188" fontId="8" fillId="0" borderId="11" xfId="56" applyNumberFormat="1" applyFont="1" applyFill="1" applyBorder="1" applyAlignment="1">
      <alignment vertical="center"/>
      <protection/>
    </xf>
    <xf numFmtId="188" fontId="8" fillId="0" borderId="12" xfId="56" applyNumberFormat="1" applyFont="1" applyFill="1" applyBorder="1" applyAlignment="1">
      <alignment vertical="center"/>
      <protection/>
    </xf>
    <xf numFmtId="0" fontId="5" fillId="0" borderId="0" xfId="56" applyFill="1" applyAlignment="1">
      <alignment vertical="center"/>
      <protection/>
    </xf>
    <xf numFmtId="188" fontId="8" fillId="33" borderId="13" xfId="56" applyNumberFormat="1" applyFont="1" applyFill="1" applyBorder="1" applyAlignment="1">
      <alignment vertical="center"/>
      <protection/>
    </xf>
    <xf numFmtId="0" fontId="6" fillId="0" borderId="0" xfId="56" applyFont="1" applyFill="1" applyProtection="1">
      <alignment/>
      <protection locked="0"/>
    </xf>
    <xf numFmtId="14" fontId="10" fillId="0" borderId="14" xfId="56" applyNumberFormat="1" applyFont="1" applyFill="1" applyBorder="1" applyProtection="1">
      <alignment/>
      <protection locked="0"/>
    </xf>
    <xf numFmtId="2" fontId="6" fillId="0" borderId="0" xfId="56" applyNumberFormat="1" applyFont="1" applyFill="1" applyAlignment="1">
      <alignment horizontal="right"/>
      <protection/>
    </xf>
    <xf numFmtId="2" fontId="6" fillId="0" borderId="0" xfId="56" applyNumberFormat="1" applyFont="1" applyFill="1" applyAlignment="1" applyProtection="1">
      <alignment horizontal="right"/>
      <protection locked="0"/>
    </xf>
    <xf numFmtId="188" fontId="8" fillId="0" borderId="13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>
      <alignment horizontal="center" vertical="center" textRotation="90" wrapText="1"/>
      <protection/>
    </xf>
    <xf numFmtId="188" fontId="7" fillId="34" borderId="10" xfId="56" applyNumberFormat="1" applyFont="1" applyFill="1" applyBorder="1" applyAlignment="1">
      <alignment vertical="center"/>
      <protection/>
    </xf>
    <xf numFmtId="0" fontId="7" fillId="0" borderId="0" xfId="56" applyFont="1" applyFill="1" applyAlignment="1">
      <alignment/>
      <protection/>
    </xf>
    <xf numFmtId="0" fontId="8" fillId="0" borderId="0" xfId="56" applyFont="1" applyFill="1" applyAlignment="1">
      <alignment vertical="center" wrapText="1"/>
      <protection/>
    </xf>
    <xf numFmtId="0" fontId="5" fillId="0" borderId="0" xfId="56" applyFill="1" applyBorder="1">
      <alignment/>
      <protection/>
    </xf>
    <xf numFmtId="9" fontId="6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56" applyFont="1" applyFill="1" applyBorder="1" applyAlignment="1">
      <alignment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5" xfId="56" applyFont="1" applyFill="1" applyBorder="1" applyAlignment="1">
      <alignment vertical="center" wrapText="1"/>
      <protection/>
    </xf>
    <xf numFmtId="0" fontId="60" fillId="0" borderId="16" xfId="0" applyNumberFormat="1" applyFont="1" applyBorder="1" applyAlignment="1">
      <alignment horizontal="center" vertical="center" wrapText="1"/>
    </xf>
    <xf numFmtId="0" fontId="60" fillId="0" borderId="17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8" fillId="3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58" fillId="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3" fontId="63" fillId="0" borderId="10" xfId="0" applyNumberFormat="1" applyFont="1" applyBorder="1" applyAlignment="1">
      <alignment horizontal="center"/>
    </xf>
    <xf numFmtId="0" fontId="62" fillId="3" borderId="10" xfId="0" applyFont="1" applyFill="1" applyBorder="1" applyAlignment="1">
      <alignment/>
    </xf>
    <xf numFmtId="3" fontId="63" fillId="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3" fontId="63" fillId="33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vertical="center"/>
    </xf>
    <xf numFmtId="3" fontId="63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0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62" fillId="33" borderId="10" xfId="0" applyNumberFormat="1" applyFont="1" applyFill="1" applyBorder="1" applyAlignment="1" applyProtection="1">
      <alignment horizontal="right" vertical="center"/>
      <protection/>
    </xf>
    <xf numFmtId="9" fontId="62" fillId="33" borderId="10" xfId="59" applyFont="1" applyFill="1" applyBorder="1" applyAlignment="1" applyProtection="1">
      <alignment horizontal="right" vertical="center"/>
      <protection/>
    </xf>
    <xf numFmtId="4" fontId="62" fillId="0" borderId="10" xfId="0" applyNumberFormat="1" applyFont="1" applyBorder="1" applyAlignment="1" applyProtection="1">
      <alignment horizontal="right" vertical="center"/>
      <protection/>
    </xf>
    <xf numFmtId="9" fontId="62" fillId="0" borderId="10" xfId="59" applyFont="1" applyFill="1" applyBorder="1" applyAlignment="1" applyProtection="1">
      <alignment horizontal="right" vertical="center"/>
      <protection/>
    </xf>
    <xf numFmtId="4" fontId="62" fillId="3" borderId="10" xfId="0" applyNumberFormat="1" applyFont="1" applyFill="1" applyBorder="1" applyAlignment="1" applyProtection="1">
      <alignment horizontal="right" vertical="center"/>
      <protection/>
    </xf>
    <xf numFmtId="9" fontId="62" fillId="3" borderId="10" xfId="59" applyFont="1" applyFill="1" applyBorder="1" applyAlignment="1" applyProtection="1">
      <alignment horizontal="right" vertical="center"/>
      <protection/>
    </xf>
    <xf numFmtId="49" fontId="62" fillId="33" borderId="10" xfId="0" applyNumberFormat="1" applyFont="1" applyFill="1" applyBorder="1" applyAlignment="1" applyProtection="1">
      <alignment horizontal="right" vertical="center"/>
      <protection locked="0"/>
    </xf>
    <xf numFmtId="49" fontId="62" fillId="0" borderId="10" xfId="0" applyNumberFormat="1" applyFont="1" applyBorder="1" applyAlignment="1" applyProtection="1">
      <alignment horizontal="right" vertical="center"/>
      <protection locked="0"/>
    </xf>
    <xf numFmtId="49" fontId="62" fillId="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33" borderId="10" xfId="0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60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0" xfId="0" applyNumberFormat="1" applyFont="1" applyBorder="1" applyAlignment="1">
      <alignment horizontal="left" wrapText="1"/>
    </xf>
    <xf numFmtId="0" fontId="8" fillId="0" borderId="0" xfId="56" applyFont="1" applyFill="1" applyBorder="1" applyAlignment="1">
      <alignment vertical="top"/>
      <protection/>
    </xf>
    <xf numFmtId="9" fontId="6" fillId="0" borderId="14" xfId="6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64" fillId="33" borderId="18" xfId="0" applyFont="1" applyFill="1" applyBorder="1" applyAlignment="1">
      <alignment/>
    </xf>
    <xf numFmtId="3" fontId="63" fillId="33" borderId="18" xfId="0" applyNumberFormat="1" applyFont="1" applyFill="1" applyBorder="1" applyAlignment="1">
      <alignment horizontal="center"/>
    </xf>
    <xf numFmtId="4" fontId="62" fillId="33" borderId="18" xfId="0" applyNumberFormat="1" applyFont="1" applyFill="1" applyBorder="1" applyAlignment="1" applyProtection="1">
      <alignment horizontal="right" vertical="center"/>
      <protection/>
    </xf>
    <xf numFmtId="9" fontId="62" fillId="33" borderId="18" xfId="59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49" fontId="62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4" fontId="5" fillId="0" borderId="0" xfId="56" applyNumberFormat="1" applyFill="1" applyAlignment="1">
      <alignment vertical="center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9" fontId="62" fillId="33" borderId="10" xfId="59" applyFont="1" applyFill="1" applyBorder="1" applyAlignment="1" applyProtection="1">
      <alignment horizontal="center" vertical="center"/>
      <protection/>
    </xf>
    <xf numFmtId="49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60" fillId="0" borderId="19" xfId="0" applyNumberFormat="1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 applyProtection="1">
      <alignment horizontal="center" vertical="center" wrapText="1"/>
      <protection/>
    </xf>
    <xf numFmtId="4" fontId="62" fillId="0" borderId="1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1" fillId="33" borderId="21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6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7" fillId="0" borderId="0" xfId="56" applyFont="1" applyFill="1" applyAlignment="1">
      <alignment horizontal="center"/>
      <protection/>
    </xf>
    <xf numFmtId="0" fontId="9" fillId="0" borderId="10" xfId="56" applyFont="1" applyFill="1" applyBorder="1" applyAlignment="1">
      <alignment horizontal="left" vertical="center" textRotation="30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left" vertical="center" textRotation="30" wrapText="1"/>
      <protection/>
    </xf>
    <xf numFmtId="0" fontId="8" fillId="33" borderId="22" xfId="56" applyFont="1" applyFill="1" applyBorder="1" applyAlignment="1">
      <alignment horizontal="center" vertical="center" wrapText="1"/>
      <protection/>
    </xf>
    <xf numFmtId="0" fontId="8" fillId="33" borderId="23" xfId="56" applyFont="1" applyFill="1" applyBorder="1" applyAlignment="1">
      <alignment horizontal="center" vertical="center" wrapText="1"/>
      <protection/>
    </xf>
    <xf numFmtId="0" fontId="8" fillId="33" borderId="24" xfId="56" applyFont="1" applyFill="1" applyBorder="1" applyAlignment="1">
      <alignment horizontal="center" vertical="center" wrapText="1"/>
      <protection/>
    </xf>
    <xf numFmtId="0" fontId="8" fillId="33" borderId="25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9" fillId="33" borderId="18" xfId="56" applyFont="1" applyFill="1" applyBorder="1" applyAlignment="1">
      <alignment horizontal="left" vertical="center" textRotation="30" wrapText="1"/>
      <protection/>
    </xf>
    <xf numFmtId="0" fontId="8" fillId="33" borderId="26" xfId="56" applyFont="1" applyFill="1" applyBorder="1" applyAlignment="1">
      <alignment horizontal="center" vertical="center" wrapText="1"/>
      <protection/>
    </xf>
    <xf numFmtId="0" fontId="8" fillId="33" borderId="18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left" vertical="center" textRotation="30" wrapText="1"/>
      <protection/>
    </xf>
    <xf numFmtId="0" fontId="7" fillId="34" borderId="10" xfId="56" applyFont="1" applyFill="1" applyBorder="1" applyAlignment="1">
      <alignment horizontal="center" vertical="center" wrapText="1"/>
      <protection/>
    </xf>
    <xf numFmtId="0" fontId="56" fillId="0" borderId="21" xfId="0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6" fillId="33" borderId="27" xfId="0" applyFont="1" applyFill="1" applyBorder="1" applyAlignment="1">
      <alignment horizontal="center" vertical="center"/>
    </xf>
    <xf numFmtId="0" fontId="8" fillId="0" borderId="14" xfId="56" applyFont="1" applyFill="1" applyBorder="1" applyAlignment="1" applyProtection="1">
      <alignment horizontal="center" vertical="center" wrapText="1"/>
      <protection locked="0"/>
    </xf>
    <xf numFmtId="0" fontId="8" fillId="0" borderId="28" xfId="56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6" fillId="0" borderId="14" xfId="0" applyFont="1" applyBorder="1" applyAlignment="1" applyProtection="1">
      <alignment horizontal="right" vertical="center"/>
      <protection locked="0"/>
    </xf>
    <xf numFmtId="0" fontId="62" fillId="0" borderId="10" xfId="0" applyNumberFormat="1" applyFont="1" applyBorder="1" applyAlignment="1" applyProtection="1">
      <alignment horizontal="center"/>
      <protection locked="0"/>
    </xf>
    <xf numFmtId="0" fontId="62" fillId="3" borderId="10" xfId="0" applyNumberFormat="1" applyFont="1" applyFill="1" applyBorder="1" applyAlignment="1" applyProtection="1">
      <alignment horizontal="center"/>
      <protection locked="0"/>
    </xf>
    <xf numFmtId="0" fontId="62" fillId="33" borderId="10" xfId="0" applyNumberFormat="1" applyFont="1" applyFill="1" applyBorder="1" applyAlignment="1" applyProtection="1">
      <alignment horizontal="center"/>
      <protection locked="0"/>
    </xf>
    <xf numFmtId="0" fontId="64" fillId="33" borderId="10" xfId="0" applyNumberFormat="1" applyFont="1" applyFill="1" applyBorder="1" applyAlignment="1" applyProtection="1">
      <alignment horizont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18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0">
      <selection activeCell="A7" sqref="A7:D7"/>
    </sheetView>
  </sheetViews>
  <sheetFormatPr defaultColWidth="19.8515625" defaultRowHeight="15"/>
  <cols>
    <col min="1" max="1" width="18.00390625" style="11" customWidth="1"/>
    <col min="2" max="3" width="19.8515625" style="11" customWidth="1"/>
    <col min="4" max="4" width="26.28125" style="11" customWidth="1"/>
    <col min="5" max="16384" width="19.8515625" style="11" customWidth="1"/>
  </cols>
  <sheetData>
    <row r="1" spans="1:2" ht="15.75">
      <c r="A1" s="10" t="s">
        <v>66</v>
      </c>
      <c r="B1" s="10"/>
    </row>
    <row r="2" spans="1:2" ht="15.75">
      <c r="A2" s="10" t="s">
        <v>67</v>
      </c>
      <c r="B2" s="10"/>
    </row>
    <row r="3" spans="1:2" ht="15.75">
      <c r="A3" s="10" t="s">
        <v>68</v>
      </c>
      <c r="B3" s="10"/>
    </row>
    <row r="4" spans="1:2" ht="15.75">
      <c r="A4" s="10" t="s">
        <v>69</v>
      </c>
      <c r="B4" s="10"/>
    </row>
    <row r="5" spans="1:2" ht="15.75">
      <c r="A5" s="10" t="s">
        <v>70</v>
      </c>
      <c r="B5" s="10"/>
    </row>
    <row r="6" spans="1:2" ht="15.75">
      <c r="A6" s="10" t="s">
        <v>71</v>
      </c>
      <c r="B6" s="12" t="s">
        <v>72</v>
      </c>
    </row>
    <row r="7" spans="1:5" ht="18.75">
      <c r="A7" s="145" t="s">
        <v>148</v>
      </c>
      <c r="B7" s="145"/>
      <c r="C7" s="145"/>
      <c r="D7" s="145"/>
      <c r="E7" s="29"/>
    </row>
    <row r="8" ht="6" customHeight="1"/>
    <row r="9" spans="2:4" ht="15.75">
      <c r="B9" s="156" t="s">
        <v>73</v>
      </c>
      <c r="C9" s="156"/>
      <c r="D9" s="13"/>
    </row>
    <row r="10" spans="2:4" ht="15.75">
      <c r="B10" s="156" t="s">
        <v>74</v>
      </c>
      <c r="C10" s="156"/>
      <c r="D10" s="14"/>
    </row>
    <row r="11" spans="2:4" ht="15.75">
      <c r="B11" s="156" t="s">
        <v>75</v>
      </c>
      <c r="C11" s="156"/>
      <c r="D11" s="15"/>
    </row>
    <row r="12" ht="22.5" customHeight="1" thickBot="1"/>
    <row r="13" spans="1:4" ht="15.75">
      <c r="A13" s="151" t="s">
        <v>76</v>
      </c>
      <c r="B13" s="152" t="s">
        <v>77</v>
      </c>
      <c r="C13" s="153"/>
      <c r="D13" s="16">
        <f>SUM('Teh Spec'!H3:H8)</f>
        <v>0</v>
      </c>
    </row>
    <row r="14" spans="1:4" ht="16.5" thickBot="1">
      <c r="A14" s="151"/>
      <c r="B14" s="154" t="s">
        <v>78</v>
      </c>
      <c r="C14" s="155"/>
      <c r="D14" s="17">
        <f>SUM('Teh Spec'!J3:J8)</f>
        <v>0</v>
      </c>
    </row>
    <row r="15" spans="1:4" ht="15.75">
      <c r="A15" s="146" t="s">
        <v>79</v>
      </c>
      <c r="B15" s="147" t="s">
        <v>77</v>
      </c>
      <c r="C15" s="148"/>
      <c r="D15" s="18">
        <f>+SUM('Teh Spec'!H9:H12)</f>
        <v>0</v>
      </c>
    </row>
    <row r="16" spans="1:4" s="20" customFormat="1" ht="16.5" thickBot="1">
      <c r="A16" s="146"/>
      <c r="B16" s="149" t="s">
        <v>78</v>
      </c>
      <c r="C16" s="150"/>
      <c r="D16" s="19">
        <f>+SUM('Teh Spec'!J9:J12)</f>
        <v>0</v>
      </c>
    </row>
    <row r="17" spans="1:4" s="20" customFormat="1" ht="15.75">
      <c r="A17" s="151" t="s">
        <v>80</v>
      </c>
      <c r="B17" s="152" t="s">
        <v>77</v>
      </c>
      <c r="C17" s="153"/>
      <c r="D17" s="16">
        <f>+SUM('Teh Spec'!H13:H16)</f>
        <v>0</v>
      </c>
    </row>
    <row r="18" spans="1:4" s="20" customFormat="1" ht="16.5" thickBot="1">
      <c r="A18" s="151"/>
      <c r="B18" s="154" t="s">
        <v>78</v>
      </c>
      <c r="C18" s="155"/>
      <c r="D18" s="17">
        <f>+SUM('Teh Spec'!J13:J16)</f>
        <v>0</v>
      </c>
    </row>
    <row r="19" spans="1:4" s="20" customFormat="1" ht="15.75">
      <c r="A19" s="146" t="s">
        <v>81</v>
      </c>
      <c r="B19" s="147" t="s">
        <v>77</v>
      </c>
      <c r="C19" s="148"/>
      <c r="D19" s="18">
        <f>+SUM('Teh Spec'!H17:H21)</f>
        <v>0</v>
      </c>
    </row>
    <row r="20" spans="1:4" s="20" customFormat="1" ht="16.5" thickBot="1">
      <c r="A20" s="146"/>
      <c r="B20" s="149" t="s">
        <v>78</v>
      </c>
      <c r="C20" s="150"/>
      <c r="D20" s="19">
        <f>+SUM('Teh Spec'!J17:J21)</f>
        <v>0</v>
      </c>
    </row>
    <row r="21" spans="1:4" s="20" customFormat="1" ht="15.75">
      <c r="A21" s="151" t="s">
        <v>82</v>
      </c>
      <c r="B21" s="152" t="s">
        <v>77</v>
      </c>
      <c r="C21" s="153"/>
      <c r="D21" s="16">
        <f>+SUM('Teh Spec'!H22:H24)</f>
        <v>0</v>
      </c>
    </row>
    <row r="22" spans="1:4" s="20" customFormat="1" ht="16.5" thickBot="1">
      <c r="A22" s="151"/>
      <c r="B22" s="154" t="s">
        <v>78</v>
      </c>
      <c r="C22" s="155"/>
      <c r="D22" s="17">
        <f>+SUM('Teh Spec'!J22:J24)</f>
        <v>0</v>
      </c>
    </row>
    <row r="23" spans="1:4" s="20" customFormat="1" ht="15.75">
      <c r="A23" s="146" t="s">
        <v>83</v>
      </c>
      <c r="B23" s="147" t="s">
        <v>77</v>
      </c>
      <c r="C23" s="148"/>
      <c r="D23" s="18">
        <f>+SUM('Teh Spec'!H25)</f>
        <v>0</v>
      </c>
    </row>
    <row r="24" spans="1:4" s="20" customFormat="1" ht="16.5" thickBot="1">
      <c r="A24" s="146"/>
      <c r="B24" s="149" t="s">
        <v>78</v>
      </c>
      <c r="C24" s="150"/>
      <c r="D24" s="19">
        <f>+'Teh Spec'!J25</f>
        <v>0</v>
      </c>
    </row>
    <row r="25" spans="1:4" s="20" customFormat="1" ht="15.75">
      <c r="A25" s="151" t="s">
        <v>84</v>
      </c>
      <c r="B25" s="152" t="s">
        <v>77</v>
      </c>
      <c r="C25" s="153"/>
      <c r="D25" s="16">
        <f>+SUM('Teh Spec'!H26:H41)</f>
        <v>0</v>
      </c>
    </row>
    <row r="26" spans="1:4" s="20" customFormat="1" ht="16.5" thickBot="1">
      <c r="A26" s="160"/>
      <c r="B26" s="161" t="s">
        <v>78</v>
      </c>
      <c r="C26" s="162"/>
      <c r="D26" s="21">
        <f>+SUM('Teh Spec'!J26:J41)</f>
        <v>0</v>
      </c>
    </row>
    <row r="27" spans="1:4" s="20" customFormat="1" ht="15.75">
      <c r="A27" s="146" t="s">
        <v>90</v>
      </c>
      <c r="B27" s="147" t="s">
        <v>77</v>
      </c>
      <c r="C27" s="148"/>
      <c r="D27" s="18">
        <f>+SUM('Teh Spec'!H42:H48)</f>
        <v>0</v>
      </c>
    </row>
    <row r="28" spans="1:4" s="20" customFormat="1" ht="16.5" thickBot="1">
      <c r="A28" s="163"/>
      <c r="B28" s="157" t="s">
        <v>78</v>
      </c>
      <c r="C28" s="158"/>
      <c r="D28" s="26">
        <f>+SUM('Teh Spec'!J42:J48)</f>
        <v>0</v>
      </c>
    </row>
    <row r="29" spans="1:4" s="20" customFormat="1" ht="15.75">
      <c r="A29" s="151" t="s">
        <v>91</v>
      </c>
      <c r="B29" s="152" t="s">
        <v>77</v>
      </c>
      <c r="C29" s="153"/>
      <c r="D29" s="16">
        <f>+SUM('Teh Spec'!H49:H77)</f>
        <v>0</v>
      </c>
    </row>
    <row r="30" spans="1:4" s="20" customFormat="1" ht="16.5" thickBot="1">
      <c r="A30" s="160"/>
      <c r="B30" s="161" t="s">
        <v>78</v>
      </c>
      <c r="C30" s="162"/>
      <c r="D30" s="21">
        <f>+SUM('Teh Spec'!J49:J77)</f>
        <v>0</v>
      </c>
    </row>
    <row r="31" spans="1:4" s="20" customFormat="1" ht="15.75">
      <c r="A31" s="146" t="s">
        <v>92</v>
      </c>
      <c r="B31" s="147" t="s">
        <v>77</v>
      </c>
      <c r="C31" s="148"/>
      <c r="D31" s="18">
        <f>+SUM('Teh Spec'!H78:H82)</f>
        <v>0</v>
      </c>
    </row>
    <row r="32" spans="1:4" s="20" customFormat="1" ht="16.5" thickBot="1">
      <c r="A32" s="163"/>
      <c r="B32" s="157" t="s">
        <v>78</v>
      </c>
      <c r="C32" s="158"/>
      <c r="D32" s="26">
        <f>+SUM('Teh Spec'!J78:J82)</f>
        <v>0</v>
      </c>
    </row>
    <row r="33" spans="1:4" s="20" customFormat="1" ht="15.75">
      <c r="A33" s="146" t="s">
        <v>136</v>
      </c>
      <c r="B33" s="147" t="s">
        <v>77</v>
      </c>
      <c r="C33" s="148"/>
      <c r="D33" s="18">
        <f>+'Teh Spec'!H83</f>
        <v>0</v>
      </c>
    </row>
    <row r="34" spans="1:4" s="20" customFormat="1" ht="16.5" thickBot="1">
      <c r="A34" s="163"/>
      <c r="B34" s="157" t="s">
        <v>78</v>
      </c>
      <c r="C34" s="158"/>
      <c r="D34" s="26">
        <f>+'Teh Spec'!J83</f>
        <v>0</v>
      </c>
    </row>
    <row r="35" spans="1:4" s="20" customFormat="1" ht="15.75">
      <c r="A35" s="146" t="s">
        <v>147</v>
      </c>
      <c r="B35" s="147" t="s">
        <v>77</v>
      </c>
      <c r="C35" s="148"/>
      <c r="D35" s="18">
        <f>'Teh Spec'!H84</f>
        <v>0</v>
      </c>
    </row>
    <row r="36" spans="1:4" s="20" customFormat="1" ht="15.75">
      <c r="A36" s="163"/>
      <c r="B36" s="157" t="s">
        <v>78</v>
      </c>
      <c r="C36" s="158"/>
      <c r="D36" s="26">
        <f>'Teh Spec'!J84</f>
        <v>0</v>
      </c>
    </row>
    <row r="37" spans="1:6" s="20" customFormat="1" ht="20.25" customHeight="1">
      <c r="A37" s="27"/>
      <c r="B37" s="164" t="s">
        <v>85</v>
      </c>
      <c r="C37" s="164"/>
      <c r="D37" s="28">
        <f>+D13+D15+D17+D19+D21+D23+D25+D27+D29+D31+D33+D35</f>
        <v>0</v>
      </c>
      <c r="F37" s="105"/>
    </row>
    <row r="38" spans="1:4" s="20" customFormat="1" ht="21" customHeight="1">
      <c r="A38" s="27"/>
      <c r="B38" s="164" t="s">
        <v>86</v>
      </c>
      <c r="C38" s="164"/>
      <c r="D38" s="28">
        <f>+D14+D16+D18+D20+D22+D24+D26+D28+D30+D32+D34+D36</f>
        <v>0</v>
      </c>
    </row>
    <row r="39" spans="2:5" ht="12.75" customHeight="1">
      <c r="B39" s="36"/>
      <c r="C39" s="36"/>
      <c r="D39" s="36"/>
      <c r="E39" s="30"/>
    </row>
    <row r="40" spans="1:5" ht="12.75" customHeight="1">
      <c r="A40" s="11" t="s">
        <v>95</v>
      </c>
      <c r="B40" s="175"/>
      <c r="C40" s="33"/>
      <c r="D40" s="33"/>
      <c r="E40" s="30"/>
    </row>
    <row r="41" spans="1:5" ht="12.75" customHeight="1">
      <c r="A41" s="11" t="s">
        <v>149</v>
      </c>
      <c r="B41" s="176"/>
      <c r="C41" s="33"/>
      <c r="D41" s="33"/>
      <c r="E41" s="30"/>
    </row>
    <row r="42" spans="2:5" ht="12.75" customHeight="1">
      <c r="B42" s="33"/>
      <c r="C42" s="33"/>
      <c r="D42" s="33"/>
      <c r="E42" s="30"/>
    </row>
    <row r="43" spans="1:7" ht="12.75" customHeight="1">
      <c r="A43" s="159" t="s">
        <v>87</v>
      </c>
      <c r="B43" s="159"/>
      <c r="C43" s="159"/>
      <c r="D43" s="159"/>
      <c r="E43" s="92"/>
      <c r="F43" s="31"/>
      <c r="G43" s="31"/>
    </row>
    <row r="44" spans="1:7" ht="34.5" customHeight="1">
      <c r="A44" s="159"/>
      <c r="B44" s="159"/>
      <c r="C44" s="159"/>
      <c r="D44" s="159"/>
      <c r="E44" s="92"/>
      <c r="F44" s="31"/>
      <c r="G44" s="31"/>
    </row>
    <row r="45" spans="1:7" ht="15.75" customHeight="1">
      <c r="A45" s="159"/>
      <c r="B45" s="159"/>
      <c r="C45" s="159"/>
      <c r="D45" s="159"/>
      <c r="E45" s="31"/>
      <c r="F45" s="31"/>
      <c r="G45" s="31"/>
    </row>
    <row r="46" spans="1:7" ht="15.75">
      <c r="A46" s="22" t="s">
        <v>88</v>
      </c>
      <c r="B46" s="23"/>
      <c r="C46" s="24" t="s">
        <v>89</v>
      </c>
      <c r="D46" s="93" t="s">
        <v>65</v>
      </c>
      <c r="E46" s="31"/>
      <c r="F46" s="31"/>
      <c r="G46" s="31"/>
    </row>
    <row r="47" spans="2:7" ht="15.75">
      <c r="B47" s="22"/>
      <c r="C47" s="25"/>
      <c r="E47" s="32"/>
      <c r="F47" s="31"/>
      <c r="G47" s="31"/>
    </row>
    <row r="48" spans="5:7" ht="12.75">
      <c r="E48" s="31"/>
      <c r="F48" s="31"/>
      <c r="G48" s="31"/>
    </row>
    <row r="49" spans="5:7" ht="12.75">
      <c r="E49" s="31"/>
      <c r="F49" s="31"/>
      <c r="G49" s="31"/>
    </row>
    <row r="50" spans="5:7" ht="12.75">
      <c r="E50" s="31"/>
      <c r="F50" s="31"/>
      <c r="G50" s="31"/>
    </row>
    <row r="51" spans="5:7" ht="12.75">
      <c r="E51" s="31"/>
      <c r="F51" s="31"/>
      <c r="G51" s="31"/>
    </row>
    <row r="52" spans="5:7" ht="12.75">
      <c r="E52" s="31"/>
      <c r="F52" s="31"/>
      <c r="G52" s="31"/>
    </row>
    <row r="53" spans="5:7" ht="12.75">
      <c r="E53" s="31"/>
      <c r="F53" s="31"/>
      <c r="G53" s="31"/>
    </row>
    <row r="54" spans="5:7" ht="12.75">
      <c r="E54" s="31"/>
      <c r="F54" s="31"/>
      <c r="G54" s="31"/>
    </row>
    <row r="55" spans="5:7" ht="12.75">
      <c r="E55" s="31"/>
      <c r="F55" s="31"/>
      <c r="G55" s="31"/>
    </row>
    <row r="56" spans="5:7" ht="12.75">
      <c r="E56" s="31"/>
      <c r="F56" s="31"/>
      <c r="G56" s="31"/>
    </row>
    <row r="57" spans="5:7" ht="12.75">
      <c r="E57" s="31"/>
      <c r="F57" s="31"/>
      <c r="G57" s="31"/>
    </row>
    <row r="58" spans="5:7" ht="12.75">
      <c r="E58" s="31"/>
      <c r="F58" s="31"/>
      <c r="G58" s="31"/>
    </row>
    <row r="59" spans="5:7" ht="12.75">
      <c r="E59" s="31"/>
      <c r="F59" s="31"/>
      <c r="G59" s="31"/>
    </row>
  </sheetData>
  <sheetProtection password="8999" sheet="1"/>
  <mergeCells count="43">
    <mergeCell ref="B36:C36"/>
    <mergeCell ref="B37:C37"/>
    <mergeCell ref="B38:C38"/>
    <mergeCell ref="A31:A32"/>
    <mergeCell ref="A29:A30"/>
    <mergeCell ref="B29:C29"/>
    <mergeCell ref="B30:C30"/>
    <mergeCell ref="B31:C31"/>
    <mergeCell ref="B32:C32"/>
    <mergeCell ref="A35:A36"/>
    <mergeCell ref="B35:C35"/>
    <mergeCell ref="A43:D45"/>
    <mergeCell ref="A25:A26"/>
    <mergeCell ref="B25:C25"/>
    <mergeCell ref="B26:C26"/>
    <mergeCell ref="A27:A28"/>
    <mergeCell ref="B27:C27"/>
    <mergeCell ref="B28:C28"/>
    <mergeCell ref="A33:A34"/>
    <mergeCell ref="B33:C33"/>
    <mergeCell ref="B34:C34"/>
    <mergeCell ref="A21:A22"/>
    <mergeCell ref="B21:C21"/>
    <mergeCell ref="B22:C22"/>
    <mergeCell ref="A23:A24"/>
    <mergeCell ref="B23:C23"/>
    <mergeCell ref="B24:C24"/>
    <mergeCell ref="A13:A14"/>
    <mergeCell ref="B13:C13"/>
    <mergeCell ref="B14:C14"/>
    <mergeCell ref="A19:A20"/>
    <mergeCell ref="B19:C19"/>
    <mergeCell ref="B20:C20"/>
    <mergeCell ref="A7:D7"/>
    <mergeCell ref="A15:A16"/>
    <mergeCell ref="B15:C15"/>
    <mergeCell ref="B16:C16"/>
    <mergeCell ref="A17:A18"/>
    <mergeCell ref="B17:C17"/>
    <mergeCell ref="B18:C18"/>
    <mergeCell ref="B9:C9"/>
    <mergeCell ref="B10:C10"/>
    <mergeCell ref="B11:C11"/>
  </mergeCells>
  <hyperlinks>
    <hyperlink ref="B6" r:id="rId1" display="www.dzindjija.rs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workbookViewId="0" topLeftCell="A84">
      <selection activeCell="C92" sqref="C92:M92"/>
    </sheetView>
  </sheetViews>
  <sheetFormatPr defaultColWidth="9.140625" defaultRowHeight="15"/>
  <cols>
    <col min="1" max="1" width="5.00390625" style="0" customWidth="1"/>
    <col min="2" max="2" width="0.13671875" style="0" hidden="1" customWidth="1"/>
    <col min="3" max="3" width="69.8515625" style="0" customWidth="1"/>
    <col min="4" max="4" width="12.421875" style="0" customWidth="1"/>
    <col min="5" max="5" width="10.28125" style="5" customWidth="1"/>
    <col min="6" max="6" width="18.7109375" style="0" customWidth="1"/>
    <col min="7" max="7" width="18.8515625" style="0" customWidth="1"/>
    <col min="8" max="8" width="15.57421875" style="70" customWidth="1"/>
    <col min="9" max="9" width="5.8515625" style="70" hidden="1" customWidth="1"/>
    <col min="10" max="10" width="17.140625" style="70" customWidth="1"/>
    <col min="11" max="11" width="13.00390625" style="0" hidden="1" customWidth="1"/>
    <col min="12" max="12" width="11.421875" style="0" hidden="1" customWidth="1"/>
    <col min="13" max="13" width="33.28125" style="0" customWidth="1"/>
  </cols>
  <sheetData>
    <row r="1" spans="1:13" ht="24.75" customHeight="1">
      <c r="A1" s="37" t="s">
        <v>0</v>
      </c>
      <c r="B1" s="38" t="s">
        <v>96</v>
      </c>
      <c r="C1" s="39" t="s">
        <v>97</v>
      </c>
      <c r="D1" s="40" t="s">
        <v>1</v>
      </c>
      <c r="E1" s="39" t="s">
        <v>2</v>
      </c>
      <c r="F1" s="40" t="s">
        <v>116</v>
      </c>
      <c r="G1" s="40" t="s">
        <v>117</v>
      </c>
      <c r="H1" s="69" t="s">
        <v>3</v>
      </c>
      <c r="I1" s="69" t="s">
        <v>4</v>
      </c>
      <c r="J1" s="69" t="s">
        <v>5</v>
      </c>
      <c r="K1" s="41" t="s">
        <v>94</v>
      </c>
      <c r="L1" s="88" t="s">
        <v>95</v>
      </c>
      <c r="M1" s="88" t="s">
        <v>98</v>
      </c>
    </row>
    <row r="2" spans="1:13" ht="15.75" customHeight="1">
      <c r="A2" s="118">
        <v>1</v>
      </c>
      <c r="B2" s="119"/>
      <c r="C2" s="120">
        <v>2</v>
      </c>
      <c r="D2" s="121">
        <v>3</v>
      </c>
      <c r="E2" s="120">
        <v>4</v>
      </c>
      <c r="F2" s="121">
        <v>5</v>
      </c>
      <c r="G2" s="121">
        <v>6</v>
      </c>
      <c r="H2" s="122">
        <v>7</v>
      </c>
      <c r="I2" s="122"/>
      <c r="J2" s="122">
        <v>8</v>
      </c>
      <c r="K2" s="123"/>
      <c r="L2" s="124"/>
      <c r="M2" s="124">
        <v>9</v>
      </c>
    </row>
    <row r="3" spans="1:13" ht="93.75" customHeight="1">
      <c r="A3" s="166">
        <v>1</v>
      </c>
      <c r="B3" s="34">
        <v>1</v>
      </c>
      <c r="C3" s="6" t="s">
        <v>110</v>
      </c>
      <c r="D3" s="54" t="s">
        <v>105</v>
      </c>
      <c r="E3" s="55">
        <v>5</v>
      </c>
      <c r="F3" s="112"/>
      <c r="G3" s="112"/>
      <c r="H3" s="71">
        <f aca="true" t="shared" si="0" ref="H3:H25">+E3*F3</f>
        <v>0</v>
      </c>
      <c r="I3" s="72">
        <v>0.2</v>
      </c>
      <c r="J3" s="71">
        <f>E3*G3</f>
        <v>0</v>
      </c>
      <c r="K3" s="68">
        <f>'Ponuda zbir'!D9</f>
        <v>0</v>
      </c>
      <c r="L3" s="83" t="e">
        <f>'Ponuda zbir'!#REF!</f>
        <v>#REF!</v>
      </c>
      <c r="M3" s="77"/>
    </row>
    <row r="4" spans="1:13" ht="92.25" customHeight="1">
      <c r="A4" s="166"/>
      <c r="B4" s="34">
        <v>2</v>
      </c>
      <c r="C4" s="6" t="s">
        <v>111</v>
      </c>
      <c r="D4" s="54" t="s">
        <v>105</v>
      </c>
      <c r="E4" s="55">
        <v>5</v>
      </c>
      <c r="F4" s="112"/>
      <c r="G4" s="112"/>
      <c r="H4" s="71">
        <f t="shared" si="0"/>
        <v>0</v>
      </c>
      <c r="I4" s="72">
        <v>0.2</v>
      </c>
      <c r="J4" s="71">
        <f aca="true" t="shared" si="1" ref="J4:J67">E4*G4</f>
        <v>0</v>
      </c>
      <c r="K4" s="68">
        <f>'Ponuda zbir'!D9</f>
        <v>0</v>
      </c>
      <c r="L4" s="83" t="e">
        <f>'Ponuda zbir'!#REF!</f>
        <v>#REF!</v>
      </c>
      <c r="M4" s="77"/>
    </row>
    <row r="5" spans="1:13" ht="108.75" customHeight="1">
      <c r="A5" s="166"/>
      <c r="B5" s="34">
        <v>3</v>
      </c>
      <c r="C5" s="84" t="s">
        <v>112</v>
      </c>
      <c r="D5" s="56" t="s">
        <v>105</v>
      </c>
      <c r="E5" s="57">
        <v>5</v>
      </c>
      <c r="F5" s="112"/>
      <c r="G5" s="112"/>
      <c r="H5" s="71">
        <f t="shared" si="0"/>
        <v>0</v>
      </c>
      <c r="I5" s="72">
        <v>0.2</v>
      </c>
      <c r="J5" s="71">
        <f t="shared" si="1"/>
        <v>0</v>
      </c>
      <c r="K5" s="68">
        <f>'Ponuda zbir'!D9</f>
        <v>0</v>
      </c>
      <c r="L5" s="83" t="e">
        <f>'Ponuda zbir'!#REF!</f>
        <v>#REF!</v>
      </c>
      <c r="M5" s="77"/>
    </row>
    <row r="6" spans="1:13" ht="47.25" customHeight="1">
      <c r="A6" s="166"/>
      <c r="B6" s="34">
        <v>4</v>
      </c>
      <c r="C6" s="53" t="s">
        <v>113</v>
      </c>
      <c r="D6" s="54" t="s">
        <v>105</v>
      </c>
      <c r="E6" s="55">
        <v>5</v>
      </c>
      <c r="F6" s="112"/>
      <c r="G6" s="112"/>
      <c r="H6" s="71">
        <f t="shared" si="0"/>
        <v>0</v>
      </c>
      <c r="I6" s="72">
        <v>0.2</v>
      </c>
      <c r="J6" s="71">
        <f t="shared" si="1"/>
        <v>0</v>
      </c>
      <c r="K6" s="68">
        <f>'Ponuda zbir'!D9</f>
        <v>0</v>
      </c>
      <c r="L6" s="83" t="e">
        <f>'Ponuda zbir'!#REF!</f>
        <v>#REF!</v>
      </c>
      <c r="M6" s="77"/>
    </row>
    <row r="7" spans="1:13" ht="18" customHeight="1">
      <c r="A7" s="166"/>
      <c r="B7" s="34"/>
      <c r="C7" s="85" t="s">
        <v>114</v>
      </c>
      <c r="D7" s="54" t="s">
        <v>105</v>
      </c>
      <c r="E7" s="55">
        <v>6</v>
      </c>
      <c r="F7" s="112"/>
      <c r="G7" s="112"/>
      <c r="H7" s="71">
        <f>+E7*F7</f>
        <v>0</v>
      </c>
      <c r="I7" s="72"/>
      <c r="J7" s="71">
        <f t="shared" si="1"/>
        <v>0</v>
      </c>
      <c r="K7" s="68"/>
      <c r="L7" s="83"/>
      <c r="M7" s="77"/>
    </row>
    <row r="8" spans="1:13" ht="18" customHeight="1">
      <c r="A8" s="166"/>
      <c r="B8" s="34"/>
      <c r="C8" s="104" t="s">
        <v>137</v>
      </c>
      <c r="D8" s="54" t="s">
        <v>105</v>
      </c>
      <c r="E8" s="55">
        <v>5</v>
      </c>
      <c r="F8" s="113"/>
      <c r="G8" s="113"/>
      <c r="H8" s="71">
        <f t="shared" si="0"/>
        <v>0</v>
      </c>
      <c r="I8" s="72"/>
      <c r="J8" s="71">
        <f t="shared" si="1"/>
        <v>0</v>
      </c>
      <c r="K8" s="68"/>
      <c r="L8" s="83"/>
      <c r="M8" s="77"/>
    </row>
    <row r="9" spans="1:13" ht="15.75">
      <c r="A9" s="165">
        <v>2</v>
      </c>
      <c r="B9" s="35">
        <v>5</v>
      </c>
      <c r="C9" s="1" t="s">
        <v>6</v>
      </c>
      <c r="D9" s="58" t="s">
        <v>7</v>
      </c>
      <c r="E9" s="59">
        <v>100</v>
      </c>
      <c r="F9" s="179"/>
      <c r="G9" s="179"/>
      <c r="H9" s="73">
        <f t="shared" si="0"/>
        <v>0</v>
      </c>
      <c r="I9" s="74">
        <v>0.2</v>
      </c>
      <c r="J9" s="125">
        <f t="shared" si="1"/>
        <v>0</v>
      </c>
      <c r="K9" s="35">
        <f>'Ponuda zbir'!D9</f>
        <v>0</v>
      </c>
      <c r="L9" s="86" t="e">
        <f>'Ponuda zbir'!#REF!</f>
        <v>#REF!</v>
      </c>
      <c r="M9" s="78"/>
    </row>
    <row r="10" spans="1:13" ht="15.75">
      <c r="A10" s="165"/>
      <c r="B10" s="35">
        <v>6</v>
      </c>
      <c r="C10" s="1" t="s">
        <v>8</v>
      </c>
      <c r="D10" s="58" t="s">
        <v>7</v>
      </c>
      <c r="E10" s="59">
        <v>10</v>
      </c>
      <c r="F10" s="179"/>
      <c r="G10" s="179"/>
      <c r="H10" s="73">
        <f t="shared" si="0"/>
        <v>0</v>
      </c>
      <c r="I10" s="74">
        <v>0.2</v>
      </c>
      <c r="J10" s="125">
        <f t="shared" si="1"/>
        <v>0</v>
      </c>
      <c r="K10" s="35">
        <f>'Ponuda zbir'!D9</f>
        <v>0</v>
      </c>
      <c r="L10" s="86" t="e">
        <f>'Ponuda zbir'!#REF!</f>
        <v>#REF!</v>
      </c>
      <c r="M10" s="78"/>
    </row>
    <row r="11" spans="1:13" ht="15.75">
      <c r="A11" s="165"/>
      <c r="B11" s="35">
        <v>7</v>
      </c>
      <c r="C11" s="1" t="s">
        <v>9</v>
      </c>
      <c r="D11" s="58" t="s">
        <v>10</v>
      </c>
      <c r="E11" s="59">
        <v>5</v>
      </c>
      <c r="F11" s="179"/>
      <c r="G11" s="179"/>
      <c r="H11" s="73">
        <f t="shared" si="0"/>
        <v>0</v>
      </c>
      <c r="I11" s="74">
        <v>0.2</v>
      </c>
      <c r="J11" s="125">
        <f t="shared" si="1"/>
        <v>0</v>
      </c>
      <c r="K11" s="35">
        <f>'Ponuda zbir'!D9</f>
        <v>0</v>
      </c>
      <c r="L11" s="86" t="e">
        <f>'Ponuda zbir'!#REF!</f>
        <v>#REF!</v>
      </c>
      <c r="M11" s="78"/>
    </row>
    <row r="12" spans="1:13" ht="15.75">
      <c r="A12" s="165"/>
      <c r="B12" s="35">
        <v>8</v>
      </c>
      <c r="C12" s="1" t="s">
        <v>11</v>
      </c>
      <c r="D12" s="58" t="s">
        <v>7</v>
      </c>
      <c r="E12" s="59">
        <v>5</v>
      </c>
      <c r="F12" s="179"/>
      <c r="G12" s="179"/>
      <c r="H12" s="73">
        <f t="shared" si="0"/>
        <v>0</v>
      </c>
      <c r="I12" s="74">
        <v>0.2</v>
      </c>
      <c r="J12" s="125">
        <f t="shared" si="1"/>
        <v>0</v>
      </c>
      <c r="K12" s="35">
        <f>'Ponuda zbir'!D9</f>
        <v>0</v>
      </c>
      <c r="L12" s="86" t="e">
        <f>'Ponuda zbir'!#REF!</f>
        <v>#REF!</v>
      </c>
      <c r="M12" s="78"/>
    </row>
    <row r="13" spans="1:13" ht="18.75" customHeight="1">
      <c r="A13" s="167" t="s">
        <v>106</v>
      </c>
      <c r="B13" s="43">
        <v>12</v>
      </c>
      <c r="C13" s="44" t="s">
        <v>13</v>
      </c>
      <c r="D13" s="60" t="s">
        <v>14</v>
      </c>
      <c r="E13" s="61">
        <v>60</v>
      </c>
      <c r="F13" s="180"/>
      <c r="G13" s="180"/>
      <c r="H13" s="75">
        <f t="shared" si="0"/>
        <v>0</v>
      </c>
      <c r="I13" s="76">
        <v>0.2</v>
      </c>
      <c r="J13" s="75">
        <f t="shared" si="1"/>
        <v>0</v>
      </c>
      <c r="K13" s="45">
        <f>'Ponuda zbir'!D9</f>
        <v>0</v>
      </c>
      <c r="L13" s="87" t="e">
        <f>'Ponuda zbir'!#REF!</f>
        <v>#REF!</v>
      </c>
      <c r="M13" s="79"/>
    </row>
    <row r="14" spans="1:13" ht="38.25" customHeight="1">
      <c r="A14" s="167"/>
      <c r="B14" s="43">
        <v>13</v>
      </c>
      <c r="C14" s="46" t="s">
        <v>100</v>
      </c>
      <c r="D14" s="60" t="s">
        <v>10</v>
      </c>
      <c r="E14" s="61">
        <v>3</v>
      </c>
      <c r="F14" s="180"/>
      <c r="G14" s="180"/>
      <c r="H14" s="75">
        <f t="shared" si="0"/>
        <v>0</v>
      </c>
      <c r="I14" s="76">
        <v>0.2</v>
      </c>
      <c r="J14" s="75">
        <f t="shared" si="1"/>
        <v>0</v>
      </c>
      <c r="K14" s="45">
        <f>'Ponuda zbir'!D9</f>
        <v>0</v>
      </c>
      <c r="L14" s="87" t="e">
        <f>'Ponuda zbir'!#REF!</f>
        <v>#REF!</v>
      </c>
      <c r="M14" s="79"/>
    </row>
    <row r="15" spans="1:13" ht="30">
      <c r="A15" s="167"/>
      <c r="B15" s="43">
        <v>14</v>
      </c>
      <c r="C15" s="46" t="s">
        <v>99</v>
      </c>
      <c r="D15" s="60" t="s">
        <v>10</v>
      </c>
      <c r="E15" s="61">
        <v>4</v>
      </c>
      <c r="F15" s="180"/>
      <c r="G15" s="180"/>
      <c r="H15" s="75">
        <f t="shared" si="0"/>
        <v>0</v>
      </c>
      <c r="I15" s="76">
        <v>0.2</v>
      </c>
      <c r="J15" s="75">
        <f t="shared" si="1"/>
        <v>0</v>
      </c>
      <c r="K15" s="45">
        <f>'Ponuda zbir'!D9</f>
        <v>0</v>
      </c>
      <c r="L15" s="87" t="e">
        <f>'Ponuda zbir'!#REF!</f>
        <v>#REF!</v>
      </c>
      <c r="M15" s="79"/>
    </row>
    <row r="16" spans="1:13" ht="21.75" customHeight="1">
      <c r="A16" s="167"/>
      <c r="B16" s="43"/>
      <c r="C16" s="46" t="s">
        <v>101</v>
      </c>
      <c r="D16" s="60" t="s">
        <v>102</v>
      </c>
      <c r="E16" s="61">
        <v>1</v>
      </c>
      <c r="F16" s="180"/>
      <c r="G16" s="180"/>
      <c r="H16" s="75">
        <f t="shared" si="0"/>
        <v>0</v>
      </c>
      <c r="I16" s="76"/>
      <c r="J16" s="75">
        <f t="shared" si="1"/>
        <v>0</v>
      </c>
      <c r="K16" s="45"/>
      <c r="L16" s="87"/>
      <c r="M16" s="79"/>
    </row>
    <row r="17" spans="1:13" ht="15.75">
      <c r="A17" s="166">
        <v>4</v>
      </c>
      <c r="B17" s="34">
        <v>15</v>
      </c>
      <c r="C17" s="7" t="s">
        <v>15</v>
      </c>
      <c r="D17" s="62" t="s">
        <v>14</v>
      </c>
      <c r="E17" s="63">
        <v>5</v>
      </c>
      <c r="F17" s="181"/>
      <c r="G17" s="181"/>
      <c r="H17" s="71">
        <f t="shared" si="0"/>
        <v>0</v>
      </c>
      <c r="I17" s="72">
        <v>0.2</v>
      </c>
      <c r="J17" s="71">
        <f t="shared" si="1"/>
        <v>0</v>
      </c>
      <c r="K17" s="68">
        <f>'Ponuda zbir'!D9</f>
        <v>0</v>
      </c>
      <c r="L17" s="83" t="e">
        <f>'Ponuda zbir'!#REF!</f>
        <v>#REF!</v>
      </c>
      <c r="M17" s="77"/>
    </row>
    <row r="18" spans="1:13" ht="15.75">
      <c r="A18" s="166"/>
      <c r="B18" s="34">
        <v>16</v>
      </c>
      <c r="C18" s="8" t="s">
        <v>16</v>
      </c>
      <c r="D18" s="62" t="s">
        <v>14</v>
      </c>
      <c r="E18" s="63">
        <v>5</v>
      </c>
      <c r="F18" s="182"/>
      <c r="G18" s="181"/>
      <c r="H18" s="71">
        <f t="shared" si="0"/>
        <v>0</v>
      </c>
      <c r="I18" s="72">
        <v>0.2</v>
      </c>
      <c r="J18" s="71">
        <f t="shared" si="1"/>
        <v>0</v>
      </c>
      <c r="K18" s="68">
        <f>'Ponuda zbir'!D9</f>
        <v>0</v>
      </c>
      <c r="L18" s="83" t="e">
        <f>'Ponuda zbir'!#REF!</f>
        <v>#REF!</v>
      </c>
      <c r="M18" s="77"/>
    </row>
    <row r="19" spans="1:13" ht="15.75">
      <c r="A19" s="166"/>
      <c r="B19" s="34">
        <v>17</v>
      </c>
      <c r="C19" s="8" t="s">
        <v>17</v>
      </c>
      <c r="D19" s="62" t="s">
        <v>10</v>
      </c>
      <c r="E19" s="63">
        <v>150</v>
      </c>
      <c r="F19" s="182"/>
      <c r="G19" s="181"/>
      <c r="H19" s="71">
        <f t="shared" si="0"/>
        <v>0</v>
      </c>
      <c r="I19" s="72">
        <v>0.2</v>
      </c>
      <c r="J19" s="71">
        <f t="shared" si="1"/>
        <v>0</v>
      </c>
      <c r="K19" s="68">
        <f>'Ponuda zbir'!D9</f>
        <v>0</v>
      </c>
      <c r="L19" s="83" t="e">
        <f>'Ponuda zbir'!#REF!</f>
        <v>#REF!</v>
      </c>
      <c r="M19" s="77"/>
    </row>
    <row r="20" spans="1:13" ht="15.75">
      <c r="A20" s="166"/>
      <c r="B20" s="34">
        <v>18</v>
      </c>
      <c r="C20" s="8" t="s">
        <v>18</v>
      </c>
      <c r="D20" s="62" t="s">
        <v>19</v>
      </c>
      <c r="E20" s="63">
        <v>10</v>
      </c>
      <c r="F20" s="182"/>
      <c r="G20" s="181"/>
      <c r="H20" s="71">
        <f>+E20*F20</f>
        <v>0</v>
      </c>
      <c r="I20" s="72">
        <v>0.2</v>
      </c>
      <c r="J20" s="71">
        <f t="shared" si="1"/>
        <v>0</v>
      </c>
      <c r="K20" s="68">
        <f>'Ponuda zbir'!D8</f>
        <v>0</v>
      </c>
      <c r="L20" s="83" t="e">
        <f>'Ponuda zbir'!#REF!</f>
        <v>#REF!</v>
      </c>
      <c r="M20" s="77"/>
    </row>
    <row r="21" spans="1:13" ht="15.75">
      <c r="A21" s="166"/>
      <c r="B21" s="34">
        <v>18</v>
      </c>
      <c r="C21" s="8" t="s">
        <v>138</v>
      </c>
      <c r="D21" s="62" t="s">
        <v>7</v>
      </c>
      <c r="E21" s="63">
        <v>10</v>
      </c>
      <c r="F21" s="182"/>
      <c r="G21" s="181"/>
      <c r="H21" s="71">
        <f t="shared" si="0"/>
        <v>0</v>
      </c>
      <c r="I21" s="72">
        <v>0.2</v>
      </c>
      <c r="J21" s="71">
        <f t="shared" si="1"/>
        <v>0</v>
      </c>
      <c r="K21" s="68">
        <f>'Ponuda zbir'!D9</f>
        <v>0</v>
      </c>
      <c r="L21" s="83" t="e">
        <f>'Ponuda zbir'!#REF!</f>
        <v>#REF!</v>
      </c>
      <c r="M21" s="77"/>
    </row>
    <row r="22" spans="1:13" ht="15.75">
      <c r="A22" s="169">
        <v>5</v>
      </c>
      <c r="B22" s="34">
        <v>19</v>
      </c>
      <c r="C22" s="2" t="s">
        <v>20</v>
      </c>
      <c r="D22" s="64" t="s">
        <v>21</v>
      </c>
      <c r="E22" s="65">
        <v>5</v>
      </c>
      <c r="F22" s="114"/>
      <c r="G22" s="114"/>
      <c r="H22" s="73">
        <f t="shared" si="0"/>
        <v>0</v>
      </c>
      <c r="I22" s="74">
        <v>0.2</v>
      </c>
      <c r="J22" s="125">
        <f t="shared" si="1"/>
        <v>0</v>
      </c>
      <c r="K22" s="35">
        <f>'Ponuda zbir'!D9</f>
        <v>0</v>
      </c>
      <c r="L22" s="86" t="e">
        <f>'Ponuda zbir'!#REF!</f>
        <v>#REF!</v>
      </c>
      <c r="M22" s="78"/>
    </row>
    <row r="23" spans="1:13" s="3" customFormat="1" ht="15.75">
      <c r="A23" s="169"/>
      <c r="B23" s="4">
        <v>20</v>
      </c>
      <c r="C23" s="2" t="s">
        <v>22</v>
      </c>
      <c r="D23" s="64" t="s">
        <v>21</v>
      </c>
      <c r="E23" s="65">
        <v>5</v>
      </c>
      <c r="F23" s="114"/>
      <c r="G23" s="114"/>
      <c r="H23" s="73">
        <f t="shared" si="0"/>
        <v>0</v>
      </c>
      <c r="I23" s="74">
        <v>0.2</v>
      </c>
      <c r="J23" s="125">
        <f t="shared" si="1"/>
        <v>0</v>
      </c>
      <c r="K23" s="35">
        <f>'Ponuda zbir'!D9</f>
        <v>0</v>
      </c>
      <c r="L23" s="86" t="e">
        <f>'Ponuda zbir'!#REF!</f>
        <v>#REF!</v>
      </c>
      <c r="M23" s="78"/>
    </row>
    <row r="24" spans="1:13" s="3" customFormat="1" ht="15.75">
      <c r="A24" s="169"/>
      <c r="B24" s="4">
        <v>21</v>
      </c>
      <c r="C24" s="2" t="s">
        <v>23</v>
      </c>
      <c r="D24" s="64" t="s">
        <v>24</v>
      </c>
      <c r="E24" s="65">
        <v>10</v>
      </c>
      <c r="F24" s="114"/>
      <c r="G24" s="114"/>
      <c r="H24" s="73">
        <f t="shared" si="0"/>
        <v>0</v>
      </c>
      <c r="I24" s="74">
        <v>0.2</v>
      </c>
      <c r="J24" s="125">
        <f t="shared" si="1"/>
        <v>0</v>
      </c>
      <c r="K24" s="35">
        <f>'Ponuda zbir'!D9</f>
        <v>0</v>
      </c>
      <c r="L24" s="86" t="e">
        <f>'Ponuda zbir'!#REF!</f>
        <v>#REF!</v>
      </c>
      <c r="M24" s="78"/>
    </row>
    <row r="25" spans="1:13" s="3" customFormat="1" ht="15.75">
      <c r="A25" s="128">
        <v>6</v>
      </c>
      <c r="B25" s="4">
        <v>22</v>
      </c>
      <c r="C25" s="6" t="s">
        <v>25</v>
      </c>
      <c r="D25" s="66" t="s">
        <v>24</v>
      </c>
      <c r="E25" s="55">
        <v>40</v>
      </c>
      <c r="F25" s="112"/>
      <c r="G25" s="112"/>
      <c r="H25" s="71">
        <f t="shared" si="0"/>
        <v>0</v>
      </c>
      <c r="I25" s="72">
        <v>0.2</v>
      </c>
      <c r="J25" s="71">
        <f t="shared" si="1"/>
        <v>0</v>
      </c>
      <c r="K25" s="68">
        <f>'Ponuda zbir'!D9</f>
        <v>0</v>
      </c>
      <c r="L25" s="83" t="e">
        <f>'Ponuda zbir'!#REF!</f>
        <v>#REF!</v>
      </c>
      <c r="M25" s="77"/>
    </row>
    <row r="26" spans="1:13" ht="120">
      <c r="A26" s="170">
        <v>7</v>
      </c>
      <c r="B26" s="7">
        <v>23</v>
      </c>
      <c r="C26" s="47" t="s">
        <v>118</v>
      </c>
      <c r="D26" s="64" t="s">
        <v>26</v>
      </c>
      <c r="E26" s="65">
        <v>8</v>
      </c>
      <c r="F26" s="114"/>
      <c r="G26" s="114"/>
      <c r="H26" s="73">
        <f aca="true" t="shared" si="2" ref="H26:H77">+E26*F26</f>
        <v>0</v>
      </c>
      <c r="I26" s="74">
        <v>0.2</v>
      </c>
      <c r="J26" s="125">
        <f t="shared" si="1"/>
        <v>0</v>
      </c>
      <c r="K26" s="35">
        <f>'Ponuda zbir'!D9</f>
        <v>0</v>
      </c>
      <c r="L26" s="86" t="e">
        <f>'Ponuda zbir'!#REF!</f>
        <v>#REF!</v>
      </c>
      <c r="M26" s="78"/>
    </row>
    <row r="27" spans="1:13" ht="84" customHeight="1">
      <c r="A27" s="170"/>
      <c r="B27" s="4">
        <v>24</v>
      </c>
      <c r="C27" s="91" t="s">
        <v>133</v>
      </c>
      <c r="D27" s="64" t="s">
        <v>26</v>
      </c>
      <c r="E27" s="65">
        <v>5</v>
      </c>
      <c r="F27" s="114"/>
      <c r="G27" s="114"/>
      <c r="H27" s="73">
        <f t="shared" si="2"/>
        <v>0</v>
      </c>
      <c r="I27" s="74">
        <v>0.2</v>
      </c>
      <c r="J27" s="125">
        <f t="shared" si="1"/>
        <v>0</v>
      </c>
      <c r="K27" s="35">
        <f>'Ponuda zbir'!D9</f>
        <v>0</v>
      </c>
      <c r="L27" s="86" t="e">
        <f>'Ponuda zbir'!#REF!</f>
        <v>#REF!</v>
      </c>
      <c r="M27" s="78"/>
    </row>
    <row r="28" spans="1:13" ht="90">
      <c r="A28" s="170"/>
      <c r="B28" s="4">
        <v>25</v>
      </c>
      <c r="C28" s="47" t="s">
        <v>119</v>
      </c>
      <c r="D28" s="67" t="s">
        <v>26</v>
      </c>
      <c r="E28" s="65">
        <v>10</v>
      </c>
      <c r="F28" s="114"/>
      <c r="G28" s="114"/>
      <c r="H28" s="73">
        <f t="shared" si="2"/>
        <v>0</v>
      </c>
      <c r="I28" s="74">
        <v>0.2</v>
      </c>
      <c r="J28" s="125">
        <f t="shared" si="1"/>
        <v>0</v>
      </c>
      <c r="K28" s="35">
        <f>'Ponuda zbir'!D9</f>
        <v>0</v>
      </c>
      <c r="L28" s="86" t="e">
        <f>'Ponuda zbir'!#REF!</f>
        <v>#REF!</v>
      </c>
      <c r="M28" s="78"/>
    </row>
    <row r="29" spans="1:13" ht="105">
      <c r="A29" s="170"/>
      <c r="B29" s="4">
        <v>26</v>
      </c>
      <c r="C29" s="51" t="s">
        <v>120</v>
      </c>
      <c r="D29" s="64" t="s">
        <v>26</v>
      </c>
      <c r="E29" s="65">
        <v>5</v>
      </c>
      <c r="F29" s="114"/>
      <c r="G29" s="114"/>
      <c r="H29" s="73">
        <f t="shared" si="2"/>
        <v>0</v>
      </c>
      <c r="I29" s="74">
        <v>0.2</v>
      </c>
      <c r="J29" s="125">
        <f t="shared" si="1"/>
        <v>0</v>
      </c>
      <c r="K29" s="35">
        <f>'Ponuda zbir'!D9</f>
        <v>0</v>
      </c>
      <c r="L29" s="86" t="e">
        <f>'Ponuda zbir'!#REF!</f>
        <v>#REF!</v>
      </c>
      <c r="M29" s="78"/>
    </row>
    <row r="30" spans="1:13" ht="184.5" customHeight="1">
      <c r="A30" s="170"/>
      <c r="B30" s="4">
        <v>27</v>
      </c>
      <c r="C30" s="50" t="s">
        <v>121</v>
      </c>
      <c r="D30" s="64" t="s">
        <v>26</v>
      </c>
      <c r="E30" s="65">
        <v>1</v>
      </c>
      <c r="F30" s="114"/>
      <c r="G30" s="114"/>
      <c r="H30" s="73">
        <f t="shared" si="2"/>
        <v>0</v>
      </c>
      <c r="I30" s="74">
        <v>0.2</v>
      </c>
      <c r="J30" s="125">
        <f t="shared" si="1"/>
        <v>0</v>
      </c>
      <c r="K30" s="35">
        <f>'Ponuda zbir'!D9</f>
        <v>0</v>
      </c>
      <c r="L30" s="86" t="e">
        <f>'Ponuda zbir'!#REF!</f>
        <v>#REF!</v>
      </c>
      <c r="M30" s="78"/>
    </row>
    <row r="31" spans="1:13" ht="119.25">
      <c r="A31" s="170"/>
      <c r="B31" s="4"/>
      <c r="C31" s="49" t="s">
        <v>122</v>
      </c>
      <c r="D31" s="64" t="s">
        <v>27</v>
      </c>
      <c r="E31" s="65">
        <v>1</v>
      </c>
      <c r="F31" s="114"/>
      <c r="G31" s="114"/>
      <c r="H31" s="73">
        <f t="shared" si="2"/>
        <v>0</v>
      </c>
      <c r="I31" s="74"/>
      <c r="J31" s="125">
        <f t="shared" si="1"/>
        <v>0</v>
      </c>
      <c r="K31" s="35"/>
      <c r="L31" s="86"/>
      <c r="M31" s="78"/>
    </row>
    <row r="32" spans="1:13" ht="120">
      <c r="A32" s="170"/>
      <c r="B32" s="4"/>
      <c r="C32" s="80" t="s">
        <v>123</v>
      </c>
      <c r="D32" s="64" t="s">
        <v>27</v>
      </c>
      <c r="E32" s="65">
        <v>1</v>
      </c>
      <c r="F32" s="114"/>
      <c r="G32" s="114"/>
      <c r="H32" s="73">
        <f t="shared" si="2"/>
        <v>0</v>
      </c>
      <c r="I32" s="74"/>
      <c r="J32" s="125">
        <f t="shared" si="1"/>
        <v>0</v>
      </c>
      <c r="K32" s="35"/>
      <c r="L32" s="86"/>
      <c r="M32" s="78"/>
    </row>
    <row r="33" spans="1:13" ht="186" customHeight="1">
      <c r="A33" s="170"/>
      <c r="B33" s="4">
        <v>28</v>
      </c>
      <c r="C33" s="47" t="s">
        <v>124</v>
      </c>
      <c r="D33" s="64" t="s">
        <v>26</v>
      </c>
      <c r="E33" s="65">
        <v>1</v>
      </c>
      <c r="F33" s="114"/>
      <c r="G33" s="114"/>
      <c r="H33" s="73">
        <f t="shared" si="2"/>
        <v>0</v>
      </c>
      <c r="I33" s="74">
        <v>0.2</v>
      </c>
      <c r="J33" s="125">
        <f t="shared" si="1"/>
        <v>0</v>
      </c>
      <c r="K33" s="35">
        <f>'Ponuda zbir'!D9</f>
        <v>0</v>
      </c>
      <c r="L33" s="86" t="e">
        <f>'Ponuda zbir'!#REF!</f>
        <v>#REF!</v>
      </c>
      <c r="M33" s="78"/>
    </row>
    <row r="34" spans="1:13" ht="90">
      <c r="A34" s="170"/>
      <c r="B34" s="4">
        <v>29</v>
      </c>
      <c r="C34" s="47" t="s">
        <v>125</v>
      </c>
      <c r="D34" s="64" t="s">
        <v>27</v>
      </c>
      <c r="E34" s="65">
        <v>1</v>
      </c>
      <c r="F34" s="114"/>
      <c r="G34" s="114"/>
      <c r="H34" s="73">
        <f t="shared" si="2"/>
        <v>0</v>
      </c>
      <c r="I34" s="74">
        <v>0.2</v>
      </c>
      <c r="J34" s="125">
        <f t="shared" si="1"/>
        <v>0</v>
      </c>
      <c r="K34" s="35">
        <f>'Ponuda zbir'!D9</f>
        <v>0</v>
      </c>
      <c r="L34" s="86" t="e">
        <f>'Ponuda zbir'!#REF!</f>
        <v>#REF!</v>
      </c>
      <c r="M34" s="78"/>
    </row>
    <row r="35" spans="1:13" ht="103.5" customHeight="1">
      <c r="A35" s="170"/>
      <c r="B35" s="4">
        <v>30</v>
      </c>
      <c r="C35" s="81" t="s">
        <v>126</v>
      </c>
      <c r="D35" s="64" t="s">
        <v>27</v>
      </c>
      <c r="E35" s="65">
        <v>1</v>
      </c>
      <c r="F35" s="114"/>
      <c r="G35" s="114"/>
      <c r="H35" s="73">
        <f t="shared" si="2"/>
        <v>0</v>
      </c>
      <c r="I35" s="74">
        <v>0.2</v>
      </c>
      <c r="J35" s="125">
        <f t="shared" si="1"/>
        <v>0</v>
      </c>
      <c r="K35" s="35">
        <f>'Ponuda zbir'!D9</f>
        <v>0</v>
      </c>
      <c r="L35" s="86" t="e">
        <f>'Ponuda zbir'!#REF!</f>
        <v>#REF!</v>
      </c>
      <c r="M35" s="78"/>
    </row>
    <row r="36" spans="1:13" ht="90">
      <c r="A36" s="170"/>
      <c r="B36" s="4">
        <v>31</v>
      </c>
      <c r="C36" s="47" t="s">
        <v>134</v>
      </c>
      <c r="D36" s="64" t="s">
        <v>26</v>
      </c>
      <c r="E36" s="65">
        <v>1</v>
      </c>
      <c r="F36" s="114"/>
      <c r="G36" s="114"/>
      <c r="H36" s="73">
        <f t="shared" si="2"/>
        <v>0</v>
      </c>
      <c r="I36" s="74">
        <v>0.2</v>
      </c>
      <c r="J36" s="125">
        <f t="shared" si="1"/>
        <v>0</v>
      </c>
      <c r="K36" s="35">
        <f>'Ponuda zbir'!D9</f>
        <v>0</v>
      </c>
      <c r="L36" s="86" t="e">
        <f>'Ponuda zbir'!#REF!</f>
        <v>#REF!</v>
      </c>
      <c r="M36" s="78"/>
    </row>
    <row r="37" spans="1:13" ht="60">
      <c r="A37" s="170"/>
      <c r="B37" s="4"/>
      <c r="C37" s="82" t="s">
        <v>127</v>
      </c>
      <c r="D37" s="64" t="s">
        <v>103</v>
      </c>
      <c r="E37" s="65">
        <v>1</v>
      </c>
      <c r="F37" s="114"/>
      <c r="G37" s="114"/>
      <c r="H37" s="73">
        <f t="shared" si="2"/>
        <v>0</v>
      </c>
      <c r="I37" s="74"/>
      <c r="J37" s="125">
        <f t="shared" si="1"/>
        <v>0</v>
      </c>
      <c r="K37" s="35"/>
      <c r="L37" s="86"/>
      <c r="M37" s="78"/>
    </row>
    <row r="38" spans="1:13" ht="135">
      <c r="A38" s="170"/>
      <c r="B38" s="4"/>
      <c r="C38" s="82" t="s">
        <v>128</v>
      </c>
      <c r="D38" s="64" t="s">
        <v>27</v>
      </c>
      <c r="E38" s="65">
        <v>1</v>
      </c>
      <c r="F38" s="114"/>
      <c r="G38" s="114"/>
      <c r="H38" s="73">
        <f t="shared" si="2"/>
        <v>0</v>
      </c>
      <c r="I38" s="74"/>
      <c r="J38" s="125">
        <f t="shared" si="1"/>
        <v>0</v>
      </c>
      <c r="K38" s="35"/>
      <c r="L38" s="86"/>
      <c r="M38" s="78"/>
    </row>
    <row r="39" spans="1:13" ht="90">
      <c r="A39" s="170"/>
      <c r="B39" s="4"/>
      <c r="C39" s="82" t="s">
        <v>129</v>
      </c>
      <c r="D39" s="64" t="s">
        <v>26</v>
      </c>
      <c r="E39" s="65">
        <v>1</v>
      </c>
      <c r="F39" s="114"/>
      <c r="G39" s="114"/>
      <c r="H39" s="73">
        <f>+E39*F39</f>
        <v>0</v>
      </c>
      <c r="I39" s="74"/>
      <c r="J39" s="125">
        <f t="shared" si="1"/>
        <v>0</v>
      </c>
      <c r="K39" s="35"/>
      <c r="L39" s="86"/>
      <c r="M39" s="78"/>
    </row>
    <row r="40" spans="1:13" ht="75">
      <c r="A40" s="170"/>
      <c r="B40" s="4"/>
      <c r="C40" s="48" t="s">
        <v>104</v>
      </c>
      <c r="D40" s="64" t="s">
        <v>27</v>
      </c>
      <c r="E40" s="65">
        <v>1</v>
      </c>
      <c r="F40" s="114"/>
      <c r="G40" s="114"/>
      <c r="H40" s="73">
        <f t="shared" si="2"/>
        <v>0</v>
      </c>
      <c r="I40" s="74"/>
      <c r="J40" s="125">
        <f t="shared" si="1"/>
        <v>0</v>
      </c>
      <c r="K40" s="35"/>
      <c r="L40" s="86"/>
      <c r="M40" s="78"/>
    </row>
    <row r="41" spans="1:13" ht="140.25" customHeight="1">
      <c r="A41" s="170"/>
      <c r="B41" s="4">
        <v>32</v>
      </c>
      <c r="C41" s="91" t="s">
        <v>135</v>
      </c>
      <c r="D41" s="64" t="s">
        <v>26</v>
      </c>
      <c r="E41" s="65">
        <v>1</v>
      </c>
      <c r="F41" s="183"/>
      <c r="G41" s="183"/>
      <c r="H41" s="73">
        <f t="shared" si="2"/>
        <v>0</v>
      </c>
      <c r="I41" s="74">
        <v>0.2</v>
      </c>
      <c r="J41" s="125">
        <f t="shared" si="1"/>
        <v>0</v>
      </c>
      <c r="K41" s="35">
        <f>'Ponuda zbir'!D9</f>
        <v>0</v>
      </c>
      <c r="L41" s="86" t="e">
        <f>'Ponuda zbir'!#REF!</f>
        <v>#REF!</v>
      </c>
      <c r="M41" s="78"/>
    </row>
    <row r="42" spans="1:13" ht="18" customHeight="1">
      <c r="A42" s="168" t="s">
        <v>131</v>
      </c>
      <c r="B42" s="34"/>
      <c r="C42" s="52" t="s">
        <v>108</v>
      </c>
      <c r="D42" s="66" t="s">
        <v>109</v>
      </c>
      <c r="E42" s="55">
        <v>10</v>
      </c>
      <c r="F42" s="181"/>
      <c r="G42" s="181"/>
      <c r="H42" s="71">
        <f>+E42*F42</f>
        <v>0</v>
      </c>
      <c r="I42" s="72"/>
      <c r="J42" s="71">
        <f t="shared" si="1"/>
        <v>0</v>
      </c>
      <c r="K42" s="68"/>
      <c r="L42" s="83"/>
      <c r="M42" s="77"/>
    </row>
    <row r="43" spans="1:13" ht="15.75">
      <c r="A43" s="168"/>
      <c r="B43" s="68">
        <v>34</v>
      </c>
      <c r="C43" s="7" t="s">
        <v>28</v>
      </c>
      <c r="D43" s="66" t="s">
        <v>24</v>
      </c>
      <c r="E43" s="63">
        <v>10</v>
      </c>
      <c r="F43" s="181"/>
      <c r="G43" s="181"/>
      <c r="H43" s="71">
        <f t="shared" si="2"/>
        <v>0</v>
      </c>
      <c r="I43" s="72">
        <v>0.2</v>
      </c>
      <c r="J43" s="71">
        <f t="shared" si="1"/>
        <v>0</v>
      </c>
      <c r="K43" s="68">
        <f>'Ponuda zbir'!D9</f>
        <v>0</v>
      </c>
      <c r="L43" s="83" t="e">
        <f>'Ponuda zbir'!#REF!</f>
        <v>#REF!</v>
      </c>
      <c r="M43" s="77"/>
    </row>
    <row r="44" spans="1:13" ht="15.75">
      <c r="A44" s="168"/>
      <c r="B44" s="68">
        <v>35</v>
      </c>
      <c r="C44" s="7" t="s">
        <v>29</v>
      </c>
      <c r="D44" s="66" t="s">
        <v>24</v>
      </c>
      <c r="E44" s="63">
        <v>2</v>
      </c>
      <c r="F44" s="181"/>
      <c r="G44" s="181"/>
      <c r="H44" s="71">
        <f t="shared" si="2"/>
        <v>0</v>
      </c>
      <c r="I44" s="72">
        <v>0.2</v>
      </c>
      <c r="J44" s="71">
        <f t="shared" si="1"/>
        <v>0</v>
      </c>
      <c r="K44" s="68">
        <f>'Ponuda zbir'!D9</f>
        <v>0</v>
      </c>
      <c r="L44" s="83" t="e">
        <f>'Ponuda zbir'!#REF!</f>
        <v>#REF!</v>
      </c>
      <c r="M44" s="77"/>
    </row>
    <row r="45" spans="1:13" ht="15.75">
      <c r="A45" s="168"/>
      <c r="B45" s="68">
        <v>36</v>
      </c>
      <c r="C45" s="7" t="s">
        <v>30</v>
      </c>
      <c r="D45" s="66" t="s">
        <v>31</v>
      </c>
      <c r="E45" s="63">
        <v>4</v>
      </c>
      <c r="F45" s="181"/>
      <c r="G45" s="181"/>
      <c r="H45" s="71">
        <f t="shared" si="2"/>
        <v>0</v>
      </c>
      <c r="I45" s="72">
        <v>0.2</v>
      </c>
      <c r="J45" s="71">
        <f t="shared" si="1"/>
        <v>0</v>
      </c>
      <c r="K45" s="68">
        <f>'Ponuda zbir'!D9</f>
        <v>0</v>
      </c>
      <c r="L45" s="83" t="e">
        <f>'Ponuda zbir'!#REF!</f>
        <v>#REF!</v>
      </c>
      <c r="M45" s="77"/>
    </row>
    <row r="46" spans="1:13" ht="15.75">
      <c r="A46" s="168"/>
      <c r="B46" s="68">
        <v>37</v>
      </c>
      <c r="C46" s="7" t="s">
        <v>32</v>
      </c>
      <c r="D46" s="66" t="s">
        <v>33</v>
      </c>
      <c r="E46" s="63">
        <v>3</v>
      </c>
      <c r="F46" s="181"/>
      <c r="G46" s="181"/>
      <c r="H46" s="71">
        <f t="shared" si="2"/>
        <v>0</v>
      </c>
      <c r="I46" s="72">
        <v>0.2</v>
      </c>
      <c r="J46" s="71">
        <f t="shared" si="1"/>
        <v>0</v>
      </c>
      <c r="K46" s="68">
        <f>'Ponuda zbir'!D9</f>
        <v>0</v>
      </c>
      <c r="L46" s="83" t="e">
        <f>'Ponuda zbir'!#REF!</f>
        <v>#REF!</v>
      </c>
      <c r="M46" s="77"/>
    </row>
    <row r="47" spans="1:13" ht="15.75">
      <c r="A47" s="168"/>
      <c r="B47" s="68"/>
      <c r="C47" s="7" t="s">
        <v>54</v>
      </c>
      <c r="D47" s="66" t="s">
        <v>55</v>
      </c>
      <c r="E47" s="63">
        <v>5</v>
      </c>
      <c r="F47" s="181"/>
      <c r="G47" s="181"/>
      <c r="H47" s="71">
        <f>+E47*F47</f>
        <v>0</v>
      </c>
      <c r="I47" s="72"/>
      <c r="J47" s="71">
        <f t="shared" si="1"/>
        <v>0</v>
      </c>
      <c r="K47" s="68"/>
      <c r="L47" s="83"/>
      <c r="M47" s="77"/>
    </row>
    <row r="48" spans="1:13" ht="108.75" customHeight="1">
      <c r="A48" s="168"/>
      <c r="B48" s="68"/>
      <c r="C48" s="7" t="s">
        <v>115</v>
      </c>
      <c r="D48" s="66" t="s">
        <v>24</v>
      </c>
      <c r="E48" s="63">
        <v>50</v>
      </c>
      <c r="F48" s="181"/>
      <c r="G48" s="181"/>
      <c r="H48" s="71">
        <f>+E48*F48</f>
        <v>0</v>
      </c>
      <c r="I48" s="72">
        <v>1.2</v>
      </c>
      <c r="J48" s="71">
        <f t="shared" si="1"/>
        <v>0</v>
      </c>
      <c r="K48" s="68"/>
      <c r="L48" s="83"/>
      <c r="M48" s="77"/>
    </row>
    <row r="49" spans="1:13" ht="15.75">
      <c r="A49" s="165" t="s">
        <v>132</v>
      </c>
      <c r="B49" s="68">
        <v>38</v>
      </c>
      <c r="C49" s="1" t="s">
        <v>34</v>
      </c>
      <c r="D49" s="58" t="s">
        <v>10</v>
      </c>
      <c r="E49" s="59">
        <v>80</v>
      </c>
      <c r="F49" s="179"/>
      <c r="G49" s="179"/>
      <c r="H49" s="73">
        <f t="shared" si="2"/>
        <v>0</v>
      </c>
      <c r="I49" s="74">
        <v>0.2</v>
      </c>
      <c r="J49" s="125">
        <f t="shared" si="1"/>
        <v>0</v>
      </c>
      <c r="K49" s="35">
        <f>'Ponuda zbir'!D9</f>
        <v>0</v>
      </c>
      <c r="L49" s="86" t="e">
        <f>'Ponuda zbir'!#REF!</f>
        <v>#REF!</v>
      </c>
      <c r="M49" s="78"/>
    </row>
    <row r="50" spans="1:13" ht="15.75">
      <c r="A50" s="165"/>
      <c r="B50" s="35">
        <v>39</v>
      </c>
      <c r="C50" s="1" t="s">
        <v>35</v>
      </c>
      <c r="D50" s="58" t="s">
        <v>10</v>
      </c>
      <c r="E50" s="59">
        <v>80</v>
      </c>
      <c r="F50" s="179"/>
      <c r="G50" s="179"/>
      <c r="H50" s="73">
        <f t="shared" si="2"/>
        <v>0</v>
      </c>
      <c r="I50" s="74">
        <v>0.2</v>
      </c>
      <c r="J50" s="125">
        <f t="shared" si="1"/>
        <v>0</v>
      </c>
      <c r="K50" s="35">
        <f>'Ponuda zbir'!D9</f>
        <v>0</v>
      </c>
      <c r="L50" s="86" t="e">
        <f>'Ponuda zbir'!#REF!</f>
        <v>#REF!</v>
      </c>
      <c r="M50" s="78"/>
    </row>
    <row r="51" spans="1:13" ht="15.75">
      <c r="A51" s="165"/>
      <c r="B51" s="35">
        <v>40</v>
      </c>
      <c r="C51" s="1" t="s">
        <v>36</v>
      </c>
      <c r="D51" s="58" t="s">
        <v>10</v>
      </c>
      <c r="E51" s="59">
        <v>80</v>
      </c>
      <c r="F51" s="179"/>
      <c r="G51" s="179"/>
      <c r="H51" s="73">
        <f t="shared" si="2"/>
        <v>0</v>
      </c>
      <c r="I51" s="74">
        <v>0.2</v>
      </c>
      <c r="J51" s="125">
        <f t="shared" si="1"/>
        <v>0</v>
      </c>
      <c r="K51" s="35">
        <f>'Ponuda zbir'!D9</f>
        <v>0</v>
      </c>
      <c r="L51" s="86" t="e">
        <f>'Ponuda zbir'!#REF!</f>
        <v>#REF!</v>
      </c>
      <c r="M51" s="78"/>
    </row>
    <row r="52" spans="1:13" ht="15.75">
      <c r="A52" s="165"/>
      <c r="B52" s="35">
        <v>41</v>
      </c>
      <c r="C52" s="1" t="s">
        <v>37</v>
      </c>
      <c r="D52" s="58" t="s">
        <v>10</v>
      </c>
      <c r="E52" s="59">
        <v>80</v>
      </c>
      <c r="F52" s="179"/>
      <c r="G52" s="179"/>
      <c r="H52" s="73">
        <f t="shared" si="2"/>
        <v>0</v>
      </c>
      <c r="I52" s="74">
        <v>0.2</v>
      </c>
      <c r="J52" s="125">
        <f t="shared" si="1"/>
        <v>0</v>
      </c>
      <c r="K52" s="35">
        <f>'Ponuda zbir'!D9</f>
        <v>0</v>
      </c>
      <c r="L52" s="86" t="e">
        <f>'Ponuda zbir'!#REF!</f>
        <v>#REF!</v>
      </c>
      <c r="M52" s="78"/>
    </row>
    <row r="53" spans="1:13" ht="15.75">
      <c r="A53" s="165"/>
      <c r="B53" s="35">
        <v>42</v>
      </c>
      <c r="C53" s="1" t="s">
        <v>38</v>
      </c>
      <c r="D53" s="58" t="s">
        <v>10</v>
      </c>
      <c r="E53" s="59">
        <v>60</v>
      </c>
      <c r="F53" s="179"/>
      <c r="G53" s="179"/>
      <c r="H53" s="73">
        <f t="shared" si="2"/>
        <v>0</v>
      </c>
      <c r="I53" s="74">
        <v>0.2</v>
      </c>
      <c r="J53" s="125">
        <f t="shared" si="1"/>
        <v>0</v>
      </c>
      <c r="K53" s="35">
        <f>'Ponuda zbir'!D9</f>
        <v>0</v>
      </c>
      <c r="L53" s="86" t="e">
        <f>'Ponuda zbir'!#REF!</f>
        <v>#REF!</v>
      </c>
      <c r="M53" s="78"/>
    </row>
    <row r="54" spans="1:13" ht="15.75">
      <c r="A54" s="165"/>
      <c r="B54" s="35">
        <v>43</v>
      </c>
      <c r="C54" s="1" t="s">
        <v>39</v>
      </c>
      <c r="D54" s="58" t="s">
        <v>10</v>
      </c>
      <c r="E54" s="59">
        <v>80</v>
      </c>
      <c r="F54" s="179"/>
      <c r="G54" s="179"/>
      <c r="H54" s="73">
        <f t="shared" si="2"/>
        <v>0</v>
      </c>
      <c r="I54" s="74">
        <v>0.2</v>
      </c>
      <c r="J54" s="125">
        <f t="shared" si="1"/>
        <v>0</v>
      </c>
      <c r="K54" s="35">
        <f>'Ponuda zbir'!D9</f>
        <v>0</v>
      </c>
      <c r="L54" s="86" t="e">
        <f>'Ponuda zbir'!#REF!</f>
        <v>#REF!</v>
      </c>
      <c r="M54" s="78"/>
    </row>
    <row r="55" spans="1:13" ht="15.75" customHeight="1">
      <c r="A55" s="165"/>
      <c r="B55" s="35">
        <v>44</v>
      </c>
      <c r="C55" s="1" t="s">
        <v>40</v>
      </c>
      <c r="D55" s="58" t="s">
        <v>10</v>
      </c>
      <c r="E55" s="59">
        <v>50</v>
      </c>
      <c r="F55" s="179"/>
      <c r="G55" s="179"/>
      <c r="H55" s="73">
        <f t="shared" si="2"/>
        <v>0</v>
      </c>
      <c r="I55" s="74">
        <v>0.2</v>
      </c>
      <c r="J55" s="125">
        <f t="shared" si="1"/>
        <v>0</v>
      </c>
      <c r="K55" s="35">
        <f>'Ponuda zbir'!D9</f>
        <v>0</v>
      </c>
      <c r="L55" s="86" t="e">
        <f>'Ponuda zbir'!#REF!</f>
        <v>#REF!</v>
      </c>
      <c r="M55" s="78"/>
    </row>
    <row r="56" spans="1:13" ht="15.75">
      <c r="A56" s="165"/>
      <c r="B56" s="35">
        <v>45</v>
      </c>
      <c r="C56" s="1" t="s">
        <v>41</v>
      </c>
      <c r="D56" s="58" t="s">
        <v>10</v>
      </c>
      <c r="E56" s="59">
        <v>80</v>
      </c>
      <c r="F56" s="179"/>
      <c r="G56" s="179"/>
      <c r="H56" s="73">
        <f t="shared" si="2"/>
        <v>0</v>
      </c>
      <c r="I56" s="74">
        <v>0.2</v>
      </c>
      <c r="J56" s="125">
        <f t="shared" si="1"/>
        <v>0</v>
      </c>
      <c r="K56" s="35">
        <f>'Ponuda zbir'!D9</f>
        <v>0</v>
      </c>
      <c r="L56" s="86" t="e">
        <f>'Ponuda zbir'!#REF!</f>
        <v>#REF!</v>
      </c>
      <c r="M56" s="78"/>
    </row>
    <row r="57" spans="1:13" ht="15.75">
      <c r="A57" s="165"/>
      <c r="B57" s="35">
        <v>46</v>
      </c>
      <c r="C57" s="1" t="s">
        <v>42</v>
      </c>
      <c r="D57" s="58" t="s">
        <v>10</v>
      </c>
      <c r="E57" s="59">
        <v>2</v>
      </c>
      <c r="F57" s="179"/>
      <c r="G57" s="179"/>
      <c r="H57" s="73">
        <f t="shared" si="2"/>
        <v>0</v>
      </c>
      <c r="I57" s="74">
        <v>0.2</v>
      </c>
      <c r="J57" s="125">
        <f t="shared" si="1"/>
        <v>0</v>
      </c>
      <c r="K57" s="35">
        <f>'Ponuda zbir'!D9</f>
        <v>0</v>
      </c>
      <c r="L57" s="86" t="e">
        <f>'Ponuda zbir'!#REF!</f>
        <v>#REF!</v>
      </c>
      <c r="M57" s="78"/>
    </row>
    <row r="58" spans="1:13" ht="15.75">
      <c r="A58" s="165"/>
      <c r="B58" s="35">
        <v>47</v>
      </c>
      <c r="C58" s="1" t="s">
        <v>43</v>
      </c>
      <c r="D58" s="58" t="s">
        <v>10</v>
      </c>
      <c r="E58" s="59">
        <v>2</v>
      </c>
      <c r="F58" s="179"/>
      <c r="G58" s="179"/>
      <c r="H58" s="73">
        <f t="shared" si="2"/>
        <v>0</v>
      </c>
      <c r="I58" s="74">
        <v>0.2</v>
      </c>
      <c r="J58" s="125">
        <f t="shared" si="1"/>
        <v>0</v>
      </c>
      <c r="K58" s="35">
        <f>'Ponuda zbir'!D9</f>
        <v>0</v>
      </c>
      <c r="L58" s="86" t="e">
        <f>'Ponuda zbir'!#REF!</f>
        <v>#REF!</v>
      </c>
      <c r="M58" s="78"/>
    </row>
    <row r="59" spans="1:13" ht="15.75">
      <c r="A59" s="165"/>
      <c r="B59" s="35">
        <v>48</v>
      </c>
      <c r="C59" s="1" t="s">
        <v>44</v>
      </c>
      <c r="D59" s="58" t="s">
        <v>10</v>
      </c>
      <c r="E59" s="59">
        <v>20</v>
      </c>
      <c r="F59" s="179"/>
      <c r="G59" s="179"/>
      <c r="H59" s="73">
        <f t="shared" si="2"/>
        <v>0</v>
      </c>
      <c r="I59" s="74">
        <v>0.2</v>
      </c>
      <c r="J59" s="125">
        <f t="shared" si="1"/>
        <v>0</v>
      </c>
      <c r="K59" s="35">
        <f>'Ponuda zbir'!D9</f>
        <v>0</v>
      </c>
      <c r="L59" s="86" t="e">
        <f>'Ponuda zbir'!#REF!</f>
        <v>#REF!</v>
      </c>
      <c r="M59" s="78"/>
    </row>
    <row r="60" spans="1:13" ht="15.75">
      <c r="A60" s="165"/>
      <c r="B60" s="35">
        <v>49</v>
      </c>
      <c r="C60" s="1" t="s">
        <v>45</v>
      </c>
      <c r="D60" s="58" t="s">
        <v>46</v>
      </c>
      <c r="E60" s="59">
        <v>30</v>
      </c>
      <c r="F60" s="179"/>
      <c r="G60" s="179"/>
      <c r="H60" s="73">
        <f t="shared" si="2"/>
        <v>0</v>
      </c>
      <c r="I60" s="74">
        <v>0.2</v>
      </c>
      <c r="J60" s="125">
        <f t="shared" si="1"/>
        <v>0</v>
      </c>
      <c r="K60" s="35">
        <f>'Ponuda zbir'!D9</f>
        <v>0</v>
      </c>
      <c r="L60" s="86" t="e">
        <f>'Ponuda zbir'!#REF!</f>
        <v>#REF!</v>
      </c>
      <c r="M60" s="78"/>
    </row>
    <row r="61" spans="1:13" ht="15.75">
      <c r="A61" s="165"/>
      <c r="B61" s="35">
        <v>50</v>
      </c>
      <c r="C61" s="1" t="s">
        <v>47</v>
      </c>
      <c r="D61" s="58" t="s">
        <v>10</v>
      </c>
      <c r="E61" s="59">
        <v>10</v>
      </c>
      <c r="F61" s="179"/>
      <c r="G61" s="179"/>
      <c r="H61" s="73">
        <f t="shared" si="2"/>
        <v>0</v>
      </c>
      <c r="I61" s="74">
        <v>0.2</v>
      </c>
      <c r="J61" s="125">
        <f t="shared" si="1"/>
        <v>0</v>
      </c>
      <c r="K61" s="35">
        <f>'Ponuda zbir'!D9</f>
        <v>0</v>
      </c>
      <c r="L61" s="86" t="e">
        <f>'Ponuda zbir'!#REF!</f>
        <v>#REF!</v>
      </c>
      <c r="M61" s="78"/>
    </row>
    <row r="62" spans="1:13" ht="15.75">
      <c r="A62" s="165"/>
      <c r="B62" s="35">
        <v>51</v>
      </c>
      <c r="C62" s="1" t="s">
        <v>48</v>
      </c>
      <c r="D62" s="58" t="s">
        <v>10</v>
      </c>
      <c r="E62" s="59">
        <v>5</v>
      </c>
      <c r="F62" s="179"/>
      <c r="G62" s="179"/>
      <c r="H62" s="73">
        <f t="shared" si="2"/>
        <v>0</v>
      </c>
      <c r="I62" s="74">
        <v>0.2</v>
      </c>
      <c r="J62" s="125">
        <f t="shared" si="1"/>
        <v>0</v>
      </c>
      <c r="K62" s="35">
        <f>'Ponuda zbir'!D9</f>
        <v>0</v>
      </c>
      <c r="L62" s="86" t="e">
        <f>'Ponuda zbir'!#REF!</f>
        <v>#REF!</v>
      </c>
      <c r="M62" s="78"/>
    </row>
    <row r="63" spans="1:13" ht="15.75">
      <c r="A63" s="165"/>
      <c r="B63" s="35">
        <v>52</v>
      </c>
      <c r="C63" s="1" t="s">
        <v>49</v>
      </c>
      <c r="D63" s="58" t="s">
        <v>10</v>
      </c>
      <c r="E63" s="59">
        <v>15</v>
      </c>
      <c r="F63" s="179"/>
      <c r="G63" s="179"/>
      <c r="H63" s="73">
        <f t="shared" si="2"/>
        <v>0</v>
      </c>
      <c r="I63" s="74">
        <v>0.2</v>
      </c>
      <c r="J63" s="125">
        <f t="shared" si="1"/>
        <v>0</v>
      </c>
      <c r="K63" s="35">
        <f>'Ponuda zbir'!D9</f>
        <v>0</v>
      </c>
      <c r="L63" s="86" t="e">
        <f>'Ponuda zbir'!#REF!</f>
        <v>#REF!</v>
      </c>
      <c r="M63" s="78"/>
    </row>
    <row r="64" spans="1:13" ht="15.75">
      <c r="A64" s="165"/>
      <c r="B64" s="35">
        <v>53</v>
      </c>
      <c r="C64" s="1" t="s">
        <v>50</v>
      </c>
      <c r="D64" s="58" t="s">
        <v>10</v>
      </c>
      <c r="E64" s="59">
        <v>10</v>
      </c>
      <c r="F64" s="179"/>
      <c r="G64" s="179"/>
      <c r="H64" s="73">
        <f t="shared" si="2"/>
        <v>0</v>
      </c>
      <c r="I64" s="74">
        <v>0.2</v>
      </c>
      <c r="J64" s="125">
        <f t="shared" si="1"/>
        <v>0</v>
      </c>
      <c r="K64" s="35">
        <f>'Ponuda zbir'!D9</f>
        <v>0</v>
      </c>
      <c r="L64" s="86" t="e">
        <f>'Ponuda zbir'!#REF!</f>
        <v>#REF!</v>
      </c>
      <c r="M64" s="78"/>
    </row>
    <row r="65" spans="1:13" ht="15.75">
      <c r="A65" s="165"/>
      <c r="B65" s="35">
        <v>54</v>
      </c>
      <c r="C65" s="1" t="s">
        <v>51</v>
      </c>
      <c r="D65" s="58" t="s">
        <v>10</v>
      </c>
      <c r="E65" s="59">
        <v>15</v>
      </c>
      <c r="F65" s="179"/>
      <c r="G65" s="179"/>
      <c r="H65" s="73">
        <f t="shared" si="2"/>
        <v>0</v>
      </c>
      <c r="I65" s="74">
        <v>0.2</v>
      </c>
      <c r="J65" s="125">
        <f t="shared" si="1"/>
        <v>0</v>
      </c>
      <c r="K65" s="35">
        <f>'Ponuda zbir'!D9</f>
        <v>0</v>
      </c>
      <c r="L65" s="86" t="e">
        <f>'Ponuda zbir'!#REF!</f>
        <v>#REF!</v>
      </c>
      <c r="M65" s="78"/>
    </row>
    <row r="66" spans="1:13" ht="15.75">
      <c r="A66" s="165"/>
      <c r="B66" s="35">
        <v>55</v>
      </c>
      <c r="C66" s="1" t="s">
        <v>52</v>
      </c>
      <c r="D66" s="58" t="s">
        <v>46</v>
      </c>
      <c r="E66" s="59">
        <v>5</v>
      </c>
      <c r="F66" s="179"/>
      <c r="G66" s="179"/>
      <c r="H66" s="73">
        <f t="shared" si="2"/>
        <v>0</v>
      </c>
      <c r="I66" s="74">
        <v>0.2</v>
      </c>
      <c r="J66" s="125">
        <f t="shared" si="1"/>
        <v>0</v>
      </c>
      <c r="K66" s="35">
        <f>'Ponuda zbir'!D9</f>
        <v>0</v>
      </c>
      <c r="L66" s="86" t="e">
        <f>'Ponuda zbir'!#REF!</f>
        <v>#REF!</v>
      </c>
      <c r="M66" s="78"/>
    </row>
    <row r="67" spans="1:13" ht="15.75">
      <c r="A67" s="165"/>
      <c r="B67" s="35">
        <v>56</v>
      </c>
      <c r="C67" s="1" t="s">
        <v>53</v>
      </c>
      <c r="D67" s="58" t="s">
        <v>10</v>
      </c>
      <c r="E67" s="59">
        <v>2</v>
      </c>
      <c r="F67" s="179"/>
      <c r="G67" s="179"/>
      <c r="H67" s="73">
        <f t="shared" si="2"/>
        <v>0</v>
      </c>
      <c r="I67" s="74">
        <v>0.2</v>
      </c>
      <c r="J67" s="125">
        <f t="shared" si="1"/>
        <v>0</v>
      </c>
      <c r="K67" s="35">
        <f>'Ponuda zbir'!D9</f>
        <v>0</v>
      </c>
      <c r="L67" s="86" t="e">
        <f>'Ponuda zbir'!#REF!</f>
        <v>#REF!</v>
      </c>
      <c r="M67" s="78"/>
    </row>
    <row r="68" spans="1:13" ht="15.75">
      <c r="A68" s="165"/>
      <c r="B68" s="35">
        <v>59</v>
      </c>
      <c r="C68" s="1" t="s">
        <v>56</v>
      </c>
      <c r="D68" s="58" t="s">
        <v>10</v>
      </c>
      <c r="E68" s="59">
        <v>5</v>
      </c>
      <c r="F68" s="179"/>
      <c r="G68" s="179"/>
      <c r="H68" s="73">
        <f t="shared" si="2"/>
        <v>0</v>
      </c>
      <c r="I68" s="74">
        <v>0.2</v>
      </c>
      <c r="J68" s="125">
        <f aca="true" t="shared" si="3" ref="J68:J77">E68*G68</f>
        <v>0</v>
      </c>
      <c r="K68" s="35">
        <f>'Ponuda zbir'!D9</f>
        <v>0</v>
      </c>
      <c r="L68" s="86" t="e">
        <f>'Ponuda zbir'!#REF!</f>
        <v>#REF!</v>
      </c>
      <c r="M68" s="78"/>
    </row>
    <row r="69" spans="1:13" ht="15.75">
      <c r="A69" s="165"/>
      <c r="B69" s="35">
        <v>60</v>
      </c>
      <c r="C69" s="1" t="s">
        <v>57</v>
      </c>
      <c r="D69" s="58" t="s">
        <v>10</v>
      </c>
      <c r="E69" s="59">
        <v>15</v>
      </c>
      <c r="F69" s="179"/>
      <c r="G69" s="179"/>
      <c r="H69" s="73">
        <f t="shared" si="2"/>
        <v>0</v>
      </c>
      <c r="I69" s="74">
        <v>0.2</v>
      </c>
      <c r="J69" s="125">
        <f t="shared" si="3"/>
        <v>0</v>
      </c>
      <c r="K69" s="35">
        <f>'Ponuda zbir'!D9</f>
        <v>0</v>
      </c>
      <c r="L69" s="86" t="e">
        <f>'Ponuda zbir'!#REF!</f>
        <v>#REF!</v>
      </c>
      <c r="M69" s="78"/>
    </row>
    <row r="70" spans="1:13" ht="15.75">
      <c r="A70" s="165"/>
      <c r="B70" s="35">
        <v>61</v>
      </c>
      <c r="C70" s="1" t="s">
        <v>58</v>
      </c>
      <c r="D70" s="58" t="s">
        <v>46</v>
      </c>
      <c r="E70" s="59">
        <v>30</v>
      </c>
      <c r="F70" s="179"/>
      <c r="G70" s="179"/>
      <c r="H70" s="73">
        <f t="shared" si="2"/>
        <v>0</v>
      </c>
      <c r="I70" s="74">
        <v>0.2</v>
      </c>
      <c r="J70" s="125">
        <f t="shared" si="3"/>
        <v>0</v>
      </c>
      <c r="K70" s="35">
        <f>'Ponuda zbir'!D9</f>
        <v>0</v>
      </c>
      <c r="L70" s="86" t="e">
        <f>'Ponuda zbir'!#REF!</f>
        <v>#REF!</v>
      </c>
      <c r="M70" s="78"/>
    </row>
    <row r="71" spans="1:13" ht="15.75">
      <c r="A71" s="165"/>
      <c r="B71" s="35">
        <v>62</v>
      </c>
      <c r="C71" s="1" t="s">
        <v>59</v>
      </c>
      <c r="D71" s="58" t="s">
        <v>10</v>
      </c>
      <c r="E71" s="59">
        <v>2</v>
      </c>
      <c r="F71" s="179"/>
      <c r="G71" s="179"/>
      <c r="H71" s="73">
        <f aca="true" t="shared" si="4" ref="H71:H76">+E71*F71</f>
        <v>0</v>
      </c>
      <c r="I71" s="74">
        <v>0.2</v>
      </c>
      <c r="J71" s="125">
        <f t="shared" si="3"/>
        <v>0</v>
      </c>
      <c r="K71" s="35">
        <f>'Ponuda zbir'!D8</f>
        <v>0</v>
      </c>
      <c r="L71" s="86" t="e">
        <f>'Ponuda zbir'!#REF!</f>
        <v>#REF!</v>
      </c>
      <c r="M71" s="78"/>
    </row>
    <row r="72" spans="1:13" ht="15.75">
      <c r="A72" s="165"/>
      <c r="B72" s="35">
        <v>62</v>
      </c>
      <c r="C72" s="1" t="s">
        <v>139</v>
      </c>
      <c r="D72" s="58" t="s">
        <v>10</v>
      </c>
      <c r="E72" s="59">
        <v>2</v>
      </c>
      <c r="F72" s="179"/>
      <c r="G72" s="179"/>
      <c r="H72" s="73">
        <f t="shared" si="4"/>
        <v>0</v>
      </c>
      <c r="I72" s="74">
        <v>0.2</v>
      </c>
      <c r="J72" s="125">
        <f t="shared" si="3"/>
        <v>0</v>
      </c>
      <c r="K72" s="35">
        <f>'Ponuda zbir'!D8</f>
        <v>0</v>
      </c>
      <c r="L72" s="86" t="e">
        <f>'Ponuda zbir'!#REF!</f>
        <v>#REF!</v>
      </c>
      <c r="M72" s="78"/>
    </row>
    <row r="73" spans="1:13" ht="15.75">
      <c r="A73" s="165"/>
      <c r="B73" s="35"/>
      <c r="C73" s="1" t="s">
        <v>140</v>
      </c>
      <c r="D73" s="58" t="s">
        <v>10</v>
      </c>
      <c r="E73" s="59">
        <v>2</v>
      </c>
      <c r="F73" s="179"/>
      <c r="G73" s="179"/>
      <c r="H73" s="73">
        <f t="shared" si="4"/>
        <v>0</v>
      </c>
      <c r="I73" s="74"/>
      <c r="J73" s="125">
        <f t="shared" si="3"/>
        <v>0</v>
      </c>
      <c r="K73" s="35"/>
      <c r="L73" s="86"/>
      <c r="M73" s="78"/>
    </row>
    <row r="74" spans="1:13" ht="15.75">
      <c r="A74" s="165"/>
      <c r="B74" s="35"/>
      <c r="C74" s="1" t="s">
        <v>141</v>
      </c>
      <c r="D74" s="58" t="s">
        <v>10</v>
      </c>
      <c r="E74" s="59">
        <v>5</v>
      </c>
      <c r="F74" s="179"/>
      <c r="G74" s="179"/>
      <c r="H74" s="73">
        <f t="shared" si="4"/>
        <v>0</v>
      </c>
      <c r="I74" s="74"/>
      <c r="J74" s="125">
        <f t="shared" si="3"/>
        <v>0</v>
      </c>
      <c r="K74" s="35"/>
      <c r="L74" s="86"/>
      <c r="M74" s="78"/>
    </row>
    <row r="75" spans="1:13" ht="15.75">
      <c r="A75" s="165"/>
      <c r="B75" s="35">
        <v>62</v>
      </c>
      <c r="C75" s="1" t="s">
        <v>142</v>
      </c>
      <c r="D75" s="58" t="s">
        <v>10</v>
      </c>
      <c r="E75" s="59">
        <v>40</v>
      </c>
      <c r="F75" s="179"/>
      <c r="G75" s="179"/>
      <c r="H75" s="73">
        <f t="shared" si="4"/>
        <v>0</v>
      </c>
      <c r="I75" s="74">
        <v>0.2</v>
      </c>
      <c r="J75" s="125">
        <f t="shared" si="3"/>
        <v>0</v>
      </c>
      <c r="K75" s="35">
        <f>'Ponuda zbir'!D8</f>
        <v>0</v>
      </c>
      <c r="L75" s="86" t="e">
        <f>'Ponuda zbir'!#REF!</f>
        <v>#REF!</v>
      </c>
      <c r="M75" s="78"/>
    </row>
    <row r="76" spans="1:13" ht="15.75">
      <c r="A76" s="165"/>
      <c r="B76" s="35">
        <v>62</v>
      </c>
      <c r="C76" s="1" t="s">
        <v>143</v>
      </c>
      <c r="D76" s="58" t="s">
        <v>10</v>
      </c>
      <c r="E76" s="59">
        <v>10</v>
      </c>
      <c r="F76" s="179"/>
      <c r="G76" s="179"/>
      <c r="H76" s="73">
        <f t="shared" si="4"/>
        <v>0</v>
      </c>
      <c r="I76" s="74">
        <v>0.2</v>
      </c>
      <c r="J76" s="125">
        <f t="shared" si="3"/>
        <v>0</v>
      </c>
      <c r="K76" s="35">
        <f>'Ponuda zbir'!D8</f>
        <v>0</v>
      </c>
      <c r="L76" s="86" t="e">
        <f>'Ponuda zbir'!#REF!</f>
        <v>#REF!</v>
      </c>
      <c r="M76" s="78"/>
    </row>
    <row r="77" spans="1:13" ht="15.75">
      <c r="A77" s="165"/>
      <c r="B77" s="35">
        <v>62</v>
      </c>
      <c r="C77" s="1" t="s">
        <v>144</v>
      </c>
      <c r="D77" s="58" t="s">
        <v>10</v>
      </c>
      <c r="E77" s="59">
        <v>10</v>
      </c>
      <c r="F77" s="179"/>
      <c r="G77" s="179"/>
      <c r="H77" s="73">
        <f t="shared" si="2"/>
        <v>0</v>
      </c>
      <c r="I77" s="74">
        <v>0.2</v>
      </c>
      <c r="J77" s="125">
        <f t="shared" si="3"/>
        <v>0</v>
      </c>
      <c r="K77" s="35">
        <f>'Ponuda zbir'!D9</f>
        <v>0</v>
      </c>
      <c r="L77" s="86" t="e">
        <f>'Ponuda zbir'!#REF!</f>
        <v>#REF!</v>
      </c>
      <c r="M77" s="78"/>
    </row>
    <row r="78" spans="1:13" ht="15.75">
      <c r="A78" s="168">
        <v>10</v>
      </c>
      <c r="B78" s="35">
        <v>63</v>
      </c>
      <c r="C78" s="8" t="s">
        <v>60</v>
      </c>
      <c r="D78" s="62" t="s">
        <v>14</v>
      </c>
      <c r="E78" s="63">
        <v>15000</v>
      </c>
      <c r="F78" s="181"/>
      <c r="G78" s="181"/>
      <c r="H78" s="71">
        <f aca="true" t="shared" si="5" ref="H78:H84">+E78*F78</f>
        <v>0</v>
      </c>
      <c r="I78" s="72">
        <v>0.2</v>
      </c>
      <c r="J78" s="71">
        <f aca="true" t="shared" si="6" ref="J78:J84">E78*G78</f>
        <v>0</v>
      </c>
      <c r="K78" s="68">
        <f>'Ponuda zbir'!D9</f>
        <v>0</v>
      </c>
      <c r="L78" s="83" t="e">
        <f>'Ponuda zbir'!#REF!</f>
        <v>#REF!</v>
      </c>
      <c r="M78" s="77"/>
    </row>
    <row r="79" spans="1:13" ht="15.75">
      <c r="A79" s="168"/>
      <c r="B79" s="68">
        <v>64</v>
      </c>
      <c r="C79" s="8" t="s">
        <v>61</v>
      </c>
      <c r="D79" s="62" t="s">
        <v>14</v>
      </c>
      <c r="E79" s="63">
        <v>15000</v>
      </c>
      <c r="F79" s="181"/>
      <c r="G79" s="181"/>
      <c r="H79" s="71">
        <f t="shared" si="5"/>
        <v>0</v>
      </c>
      <c r="I79" s="72">
        <v>0.2</v>
      </c>
      <c r="J79" s="71">
        <f t="shared" si="6"/>
        <v>0</v>
      </c>
      <c r="K79" s="68">
        <f>'Ponuda zbir'!D9</f>
        <v>0</v>
      </c>
      <c r="L79" s="83" t="e">
        <f>'Ponuda zbir'!#REF!</f>
        <v>#REF!</v>
      </c>
      <c r="M79" s="77"/>
    </row>
    <row r="80" spans="1:13" ht="15.75">
      <c r="A80" s="168"/>
      <c r="B80" s="68">
        <v>65</v>
      </c>
      <c r="C80" s="8" t="s">
        <v>62</v>
      </c>
      <c r="D80" s="62" t="s">
        <v>14</v>
      </c>
      <c r="E80" s="63">
        <v>25000</v>
      </c>
      <c r="F80" s="181"/>
      <c r="G80" s="181"/>
      <c r="H80" s="71">
        <f t="shared" si="5"/>
        <v>0</v>
      </c>
      <c r="I80" s="72">
        <v>0.2</v>
      </c>
      <c r="J80" s="71">
        <f t="shared" si="6"/>
        <v>0</v>
      </c>
      <c r="K80" s="68">
        <f>'Ponuda zbir'!D9</f>
        <v>0</v>
      </c>
      <c r="L80" s="83" t="e">
        <f>'Ponuda zbir'!#REF!</f>
        <v>#REF!</v>
      </c>
      <c r="M80" s="77"/>
    </row>
    <row r="81" spans="1:13" ht="15.75">
      <c r="A81" s="168"/>
      <c r="B81" s="68">
        <v>66</v>
      </c>
      <c r="C81" s="8" t="s">
        <v>63</v>
      </c>
      <c r="D81" s="62" t="s">
        <v>14</v>
      </c>
      <c r="E81" s="63">
        <v>6000</v>
      </c>
      <c r="F81" s="181"/>
      <c r="G81" s="181"/>
      <c r="H81" s="71">
        <f t="shared" si="5"/>
        <v>0</v>
      </c>
      <c r="I81" s="72">
        <v>0.2</v>
      </c>
      <c r="J81" s="71">
        <f t="shared" si="6"/>
        <v>0</v>
      </c>
      <c r="K81" s="68">
        <f>'Ponuda zbir'!D9</f>
        <v>0</v>
      </c>
      <c r="L81" s="83" t="e">
        <f>'Ponuda zbir'!#REF!</f>
        <v>#REF!</v>
      </c>
      <c r="M81" s="77"/>
    </row>
    <row r="82" spans="1:13" ht="15.75">
      <c r="A82" s="174"/>
      <c r="B82" s="94">
        <v>67</v>
      </c>
      <c r="C82" s="95" t="s">
        <v>64</v>
      </c>
      <c r="D82" s="96" t="s">
        <v>14</v>
      </c>
      <c r="E82" s="97">
        <v>500</v>
      </c>
      <c r="F82" s="184"/>
      <c r="G82" s="181"/>
      <c r="H82" s="98">
        <f t="shared" si="5"/>
        <v>0</v>
      </c>
      <c r="I82" s="99">
        <v>0.2</v>
      </c>
      <c r="J82" s="71">
        <f t="shared" si="6"/>
        <v>0</v>
      </c>
      <c r="K82" s="94">
        <f>'Ponuda zbir'!D9</f>
        <v>0</v>
      </c>
      <c r="L82" s="100" t="e">
        <f>'Ponuda zbir'!#REF!</f>
        <v>#REF!</v>
      </c>
      <c r="M82" s="101"/>
    </row>
    <row r="83" spans="1:13" ht="228" customHeight="1">
      <c r="A83" s="129">
        <v>11</v>
      </c>
      <c r="B83" s="102"/>
      <c r="C83" s="103" t="s">
        <v>159</v>
      </c>
      <c r="D83" s="64" t="s">
        <v>12</v>
      </c>
      <c r="E83" s="65">
        <v>3</v>
      </c>
      <c r="F83" s="114"/>
      <c r="G83" s="114"/>
      <c r="H83" s="73">
        <f t="shared" si="5"/>
        <v>0</v>
      </c>
      <c r="I83" s="74">
        <v>0.2</v>
      </c>
      <c r="J83" s="125">
        <f t="shared" si="6"/>
        <v>0</v>
      </c>
      <c r="K83" s="35">
        <f>'Ponuda zbir'!D9</f>
        <v>0</v>
      </c>
      <c r="L83" s="86" t="e">
        <f>'Ponuda zbir'!#REF!</f>
        <v>#REF!</v>
      </c>
      <c r="M83" s="78"/>
    </row>
    <row r="84" spans="1:13" ht="27" customHeight="1">
      <c r="A84" s="130">
        <v>12</v>
      </c>
      <c r="B84" s="68"/>
      <c r="C84" s="111" t="s">
        <v>145</v>
      </c>
      <c r="D84" s="109" t="s">
        <v>102</v>
      </c>
      <c r="E84" s="55">
        <v>20</v>
      </c>
      <c r="F84" s="112"/>
      <c r="G84" s="112"/>
      <c r="H84" s="106">
        <f t="shared" si="5"/>
        <v>0</v>
      </c>
      <c r="I84" s="107"/>
      <c r="J84" s="71">
        <f t="shared" si="6"/>
        <v>0</v>
      </c>
      <c r="K84" s="68"/>
      <c r="L84" s="83"/>
      <c r="M84" s="108"/>
    </row>
    <row r="85" spans="1:12" ht="15" hidden="1">
      <c r="A85" s="9"/>
      <c r="B85" s="9"/>
      <c r="C85" s="42"/>
      <c r="D85" s="42"/>
      <c r="E85" s="42"/>
      <c r="F85" s="42"/>
      <c r="G85" s="42"/>
      <c r="H85" s="110">
        <f>SUM(H3:H84)</f>
        <v>0</v>
      </c>
      <c r="I85" s="110"/>
      <c r="J85" s="110">
        <f>+H85*1.2</f>
        <v>0</v>
      </c>
      <c r="K85" s="42"/>
      <c r="L85" s="42"/>
    </row>
    <row r="86" spans="1:12" s="127" customFormat="1" ht="15">
      <c r="A86" s="131"/>
      <c r="B86" s="131"/>
      <c r="C86" s="115" t="s">
        <v>107</v>
      </c>
      <c r="D86" s="115"/>
      <c r="E86" s="115"/>
      <c r="F86" s="115"/>
      <c r="G86" s="115"/>
      <c r="H86" s="116"/>
      <c r="I86" s="116"/>
      <c r="J86" s="116"/>
      <c r="K86" s="115"/>
      <c r="L86" s="115"/>
    </row>
    <row r="87" spans="2:13" s="127" customFormat="1" ht="27" customHeight="1">
      <c r="B87" s="90"/>
      <c r="C87" s="173" t="s">
        <v>146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</row>
    <row r="88" spans="1:12" s="127" customFormat="1" ht="25.5" customHeight="1" hidden="1">
      <c r="A88" s="42"/>
      <c r="B88" s="42"/>
      <c r="C88" s="115"/>
      <c r="D88" s="115"/>
      <c r="E88" s="115"/>
      <c r="F88" s="115"/>
      <c r="G88" s="115"/>
      <c r="H88" s="117"/>
      <c r="I88" s="117"/>
      <c r="J88" s="117"/>
      <c r="K88" s="115"/>
      <c r="L88" s="115"/>
    </row>
    <row r="89" spans="2:13" s="127" customFormat="1" ht="34.5" customHeight="1">
      <c r="B89" s="89"/>
      <c r="C89" s="171" t="s">
        <v>150</v>
      </c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s="134" customFormat="1" ht="12.75" customHeight="1" hidden="1">
      <c r="A90" s="42"/>
      <c r="B90" s="4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3"/>
    </row>
    <row r="91" spans="2:13" s="127" customFormat="1" ht="28.5" customHeight="1">
      <c r="B91" s="135"/>
      <c r="C91" s="172" t="s">
        <v>151</v>
      </c>
      <c r="D91" s="172"/>
      <c r="E91" s="172"/>
      <c r="F91" s="172"/>
      <c r="G91" s="172"/>
      <c r="H91" s="172"/>
      <c r="I91" s="172"/>
      <c r="J91" s="172"/>
      <c r="K91" s="172"/>
      <c r="L91" s="172"/>
      <c r="M91" s="172"/>
    </row>
    <row r="92" spans="2:13" s="127" customFormat="1" ht="30" customHeight="1">
      <c r="B92" s="135"/>
      <c r="C92" s="172" t="s">
        <v>152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</row>
    <row r="93" spans="1:12" s="127" customFormat="1" ht="30" customHeight="1">
      <c r="A93" s="135"/>
      <c r="B93" s="135"/>
      <c r="C93" s="135"/>
      <c r="D93" s="135"/>
      <c r="E93" s="135"/>
      <c r="F93" s="135"/>
      <c r="G93" s="135"/>
      <c r="H93" s="136"/>
      <c r="I93" s="136"/>
      <c r="J93" s="136"/>
      <c r="K93" s="135"/>
      <c r="L93" s="135"/>
    </row>
    <row r="94" spans="3:13" s="127" customFormat="1" ht="15.75">
      <c r="C94" s="177" t="s">
        <v>93</v>
      </c>
      <c r="E94" s="138"/>
      <c r="F94" s="139"/>
      <c r="G94" s="140" t="s">
        <v>89</v>
      </c>
      <c r="H94" s="141"/>
      <c r="I94" s="141"/>
      <c r="J94" s="141"/>
      <c r="M94" s="142" t="s">
        <v>130</v>
      </c>
    </row>
    <row r="95" spans="3:13" s="127" customFormat="1" ht="14.25">
      <c r="C95" s="137"/>
      <c r="D95" s="131"/>
      <c r="E95" s="143"/>
      <c r="F95" s="131"/>
      <c r="G95" s="131"/>
      <c r="H95" s="141"/>
      <c r="I95" s="141"/>
      <c r="J95" s="141"/>
      <c r="M95" s="178"/>
    </row>
    <row r="96" spans="3:10" s="127" customFormat="1" ht="15">
      <c r="C96" s="126" t="s">
        <v>158</v>
      </c>
      <c r="F96" s="144"/>
      <c r="G96" s="144"/>
      <c r="H96" s="141"/>
      <c r="I96" s="141"/>
      <c r="J96" s="141"/>
    </row>
    <row r="97" spans="3:10" s="127" customFormat="1" ht="14.25">
      <c r="C97" s="127" t="s">
        <v>154</v>
      </c>
      <c r="E97" s="144"/>
      <c r="H97" s="141"/>
      <c r="I97" s="141"/>
      <c r="J97" s="141"/>
    </row>
    <row r="98" spans="3:10" s="127" customFormat="1" ht="14.25">
      <c r="C98" s="127" t="s">
        <v>155</v>
      </c>
      <c r="E98" s="144"/>
      <c r="H98" s="141"/>
      <c r="I98" s="141"/>
      <c r="J98" s="141"/>
    </row>
    <row r="99" spans="3:10" s="127" customFormat="1" ht="14.25">
      <c r="C99" s="127" t="s">
        <v>156</v>
      </c>
      <c r="E99" s="144"/>
      <c r="H99" s="141"/>
      <c r="I99" s="141"/>
      <c r="J99" s="141"/>
    </row>
    <row r="100" spans="3:10" s="127" customFormat="1" ht="14.25">
      <c r="C100" s="127" t="s">
        <v>157</v>
      </c>
      <c r="E100" s="144"/>
      <c r="H100" s="141"/>
      <c r="I100" s="141"/>
      <c r="J100" s="141"/>
    </row>
    <row r="101" spans="3:10" s="127" customFormat="1" ht="14.25">
      <c r="C101" s="127" t="s">
        <v>153</v>
      </c>
      <c r="E101" s="144"/>
      <c r="H101" s="141"/>
      <c r="I101" s="141"/>
      <c r="J101" s="141"/>
    </row>
    <row r="102" spans="5:10" s="127" customFormat="1" ht="14.25">
      <c r="E102" s="144"/>
      <c r="H102" s="141"/>
      <c r="I102" s="141"/>
      <c r="J102" s="141"/>
    </row>
  </sheetData>
  <sheetProtection password="8999" sheet="1"/>
  <mergeCells count="13">
    <mergeCell ref="C89:M89"/>
    <mergeCell ref="C91:M91"/>
    <mergeCell ref="C92:M92"/>
    <mergeCell ref="C87:M87"/>
    <mergeCell ref="A49:A77"/>
    <mergeCell ref="A78:A82"/>
    <mergeCell ref="A9:A12"/>
    <mergeCell ref="A3:A8"/>
    <mergeCell ref="A13:A16"/>
    <mergeCell ref="A42:A48"/>
    <mergeCell ref="A17:A21"/>
    <mergeCell ref="A22:A24"/>
    <mergeCell ref="A26:A41"/>
  </mergeCells>
  <printOptions/>
  <pageMargins left="0.25" right="0.25" top="0.75" bottom="0.75" header="0.3" footer="0.3"/>
  <pageSetup fitToHeight="0" fitToWidth="0" horizontalDpi="600" verticalDpi="600" orientation="landscape" paperSize="9" scale="70" r:id="rId1"/>
  <headerFooter>
    <oddHeader>&amp;CTehnička specifikacija za JNMV 5/2016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2016-03-16T09:35:55Z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